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SW Environmental Documentation\"/>
    </mc:Choice>
  </mc:AlternateContent>
  <xr:revisionPtr revIDLastSave="0" documentId="8_{012BA689-113C-414B-9A36-6731B56FBE96}" xr6:coauthVersionLast="47" xr6:coauthVersionMax="47" xr10:uidLastSave="{00000000-0000-0000-0000-000000000000}"/>
  <bookViews>
    <workbookView xWindow="-120" yWindow="-120" windowWidth="29040" windowHeight="15840" tabRatio="601" activeTab="3" xr2:uid="{00000000-000D-0000-FFFF-FFFF00000000}"/>
  </bookViews>
  <sheets>
    <sheet name="Plant 1" sheetId="2" r:id="rId1"/>
    <sheet name="Plant 2" sheetId="3" r:id="rId2"/>
    <sheet name="Plant 3- Swindell" sheetId="4" r:id="rId3"/>
    <sheet name="Plant 3 - Ceri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H7" i="4"/>
  <c r="G7" i="4"/>
  <c r="M16" i="2"/>
  <c r="L16" i="2"/>
  <c r="M7" i="2"/>
  <c r="L7" i="2"/>
  <c r="K7" i="2"/>
  <c r="J7" i="2"/>
  <c r="I16" i="2" l="1"/>
  <c r="I7" i="2"/>
  <c r="H7" i="2" l="1"/>
  <c r="G7" i="2"/>
  <c r="F7" i="2" l="1"/>
  <c r="D18" i="5" l="1"/>
  <c r="E7" i="4"/>
  <c r="D7" i="4"/>
  <c r="E7" i="2"/>
  <c r="D16" i="2"/>
  <c r="D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tc={593CF479-E404-457A-89BB-7C6E2D623AB7}</author>
    <author>tc={4CE9D64B-0C81-4190-BB86-E56EA88AB6D9}</author>
  </authors>
  <commentList>
    <comment ref="G14" authorId="0" shapeId="0" xr:uid="{593CF479-E404-457A-89BB-7C6E2D623AB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1.4 to 2.6</t>
      </text>
    </comment>
    <comment ref="N14" authorId="1" shapeId="0" xr:uid="{4CE9D64B-0C81-4190-BB86-E56EA88AB6D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error</t>
      </text>
    </comment>
  </commentList>
</comments>
</file>

<file path=xl/sharedStrings.xml><?xml version="1.0" encoding="utf-8"?>
<sst xmlns="http://schemas.openxmlformats.org/spreadsheetml/2006/main" count="206" uniqueCount="69">
  <si>
    <t xml:space="preserve">Total Solid Particles (TSP) </t>
  </si>
  <si>
    <t>Coarse Particulates</t>
  </si>
  <si>
    <t>Fine Particulates (PM10)</t>
  </si>
  <si>
    <t>Sulphur Oxides (SOX) SO2+SO3</t>
  </si>
  <si>
    <t>Nitrogen Oxides (NOX)</t>
  </si>
  <si>
    <t xml:space="preserve">Hydrogen  Fluroide (HF) </t>
  </si>
  <si>
    <t>Cadmium</t>
  </si>
  <si>
    <t xml:space="preserve">Dioxins and Furans </t>
  </si>
  <si>
    <t xml:space="preserve">Fluorine </t>
  </si>
  <si>
    <t>Hydrogen Chloride</t>
  </si>
  <si>
    <t xml:space="preserve">Hydrogen Sulfide </t>
  </si>
  <si>
    <t xml:space="preserve">Mercury </t>
  </si>
  <si>
    <t>Molecular weight of stack gases</t>
  </si>
  <si>
    <t>Sulfuric acid mist (SO3)</t>
  </si>
  <si>
    <t xml:space="preserve">Sulphur dioxide (SO2) </t>
  </si>
  <si>
    <t xml:space="preserve">Type 1 Substances </t>
  </si>
  <si>
    <t xml:space="preserve">Type 2 Substances </t>
  </si>
  <si>
    <t xml:space="preserve">Volatile Organic Compounds as n-propane equivalent  </t>
  </si>
  <si>
    <t>Units</t>
  </si>
  <si>
    <t>Limits</t>
  </si>
  <si>
    <t>Analytes</t>
  </si>
  <si>
    <r>
      <t>mg/m</t>
    </r>
    <r>
      <rPr>
        <b/>
        <vertAlign val="superscript"/>
        <sz val="10"/>
        <rFont val="Arial"/>
        <family val="2"/>
      </rPr>
      <t>3</t>
    </r>
  </si>
  <si>
    <r>
      <t>mg/m</t>
    </r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</si>
  <si>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ng/m</t>
    </r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</si>
  <si>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µg/m</t>
    </r>
    <r>
      <rPr>
        <b/>
        <vertAlign val="superscript"/>
        <sz val="10"/>
        <rFont val="Calibri"/>
        <family val="2"/>
      </rPr>
      <t>3</t>
    </r>
  </si>
  <si>
    <t>g/g-mole</t>
  </si>
  <si>
    <t>N.A</t>
  </si>
  <si>
    <t>Date</t>
  </si>
  <si>
    <t>Year</t>
  </si>
  <si>
    <t>-</t>
  </si>
  <si>
    <t>Non-Operational</t>
  </si>
  <si>
    <t>2019-2020</t>
  </si>
  <si>
    <t>17.12.20</t>
  </si>
  <si>
    <t>22.1.2020</t>
  </si>
  <si>
    <t>17.12.19-18.12.19</t>
  </si>
  <si>
    <t xml:space="preserve">Scrubber on </t>
  </si>
  <si>
    <t>17/2/20-18/2/20</t>
  </si>
  <si>
    <t>2020-2021</t>
  </si>
  <si>
    <t>29.3.2021</t>
  </si>
  <si>
    <t xml:space="preserve">Middle Bound </t>
  </si>
  <si>
    <t xml:space="preserve">Upper Bound </t>
  </si>
  <si>
    <r>
      <t>ng/m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</si>
  <si>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mg/m</t>
    </r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/>
    </r>
  </si>
  <si>
    <t>2021-2022</t>
  </si>
  <si>
    <t>17.2.2022</t>
  </si>
  <si>
    <t>22/03/0200</t>
  </si>
  <si>
    <t>2022-2023</t>
  </si>
  <si>
    <t>&lt;0.0004</t>
  </si>
  <si>
    <t>&lt;500</t>
  </si>
  <si>
    <t>&lt;0.002</t>
  </si>
  <si>
    <t>≤0.008</t>
  </si>
  <si>
    <t>≤0.0093</t>
  </si>
  <si>
    <t>≤0.92</t>
  </si>
  <si>
    <t>≤0.047</t>
  </si>
  <si>
    <t>Closed</t>
  </si>
  <si>
    <t>≤0.02</t>
  </si>
  <si>
    <t>≤0.018</t>
  </si>
  <si>
    <t>&lt;0.0007</t>
  </si>
  <si>
    <t>&lt;400</t>
  </si>
  <si>
    <t>≤0.035</t>
  </si>
  <si>
    <t>≤0.12</t>
  </si>
  <si>
    <t xml:space="preserve">Scrubber Install </t>
  </si>
  <si>
    <t xml:space="preserve">EPL change - Dioxins and furans no longer needed </t>
  </si>
  <si>
    <t>&lt;0.004</t>
  </si>
  <si>
    <t>**</t>
  </si>
  <si>
    <t>&lt;0.3</t>
  </si>
  <si>
    <t>≤0.019</t>
  </si>
  <si>
    <t>≤0.046</t>
  </si>
  <si>
    <t>**Sample integrity compromised during transit; hence it is deemed invalid.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</si>
</sst>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0.000"/>
    <numFmt numFmtId="167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7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4" fillId="7" borderId="2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0" fillId="16" borderId="19" xfId="0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5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1" xfId="0" applyFont="1" applyFill="1" applyBorder="1"/>
    <xf numFmtId="2" fontId="11" fillId="11" borderId="1" xfId="0" applyNumberFormat="1" applyFont="1" applyFill="1" applyBorder="1" applyAlignment="1">
      <alignment horizontal="center"/>
    </xf>
    <xf numFmtId="0" fontId="10" fillId="2" borderId="11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5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 vertical="center"/>
    </xf>
    <xf numFmtId="0" fontId="10" fillId="2" borderId="20" xfId="0" applyFont="1" applyFill="1" applyBorder="1"/>
    <xf numFmtId="14" fontId="1" fillId="6" borderId="7" xfId="0" applyNumberFormat="1" applyFont="1" applyFill="1" applyBorder="1"/>
    <xf numFmtId="14" fontId="10" fillId="2" borderId="23" xfId="0" applyNumberFormat="1" applyFont="1" applyFill="1" applyBorder="1"/>
    <xf numFmtId="14" fontId="1" fillId="2" borderId="0" xfId="0" applyNumberFormat="1" applyFont="1" applyFill="1"/>
    <xf numFmtId="14" fontId="1" fillId="0" borderId="0" xfId="0" applyNumberFormat="1" applyFont="1"/>
    <xf numFmtId="0" fontId="0" fillId="0" borderId="0" xfId="0" applyAlignment="1">
      <alignment horizontal="center"/>
    </xf>
    <xf numFmtId="14" fontId="9" fillId="2" borderId="1" xfId="0" applyNumberFormat="1" applyFont="1" applyFill="1" applyBorder="1"/>
    <xf numFmtId="14" fontId="0" fillId="2" borderId="1" xfId="0" applyNumberFormat="1" applyFill="1" applyBorder="1"/>
    <xf numFmtId="14" fontId="3" fillId="13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0" fillId="2" borderId="6" xfId="0" applyNumberFormat="1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3" fillId="11" borderId="1" xfId="0" applyNumberFormat="1" applyFont="1" applyFill="1" applyBorder="1" applyAlignment="1">
      <alignment horizontal="center"/>
    </xf>
    <xf numFmtId="14" fontId="13" fillId="1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14" fontId="1" fillId="2" borderId="5" xfId="0" applyNumberFormat="1" applyFont="1" applyFill="1" applyBorder="1"/>
    <xf numFmtId="0" fontId="3" fillId="2" borderId="3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8" xfId="0" applyBorder="1"/>
    <xf numFmtId="14" fontId="13" fillId="15" borderId="6" xfId="0" applyNumberFormat="1" applyFont="1" applyFill="1" applyBorder="1" applyAlignment="1">
      <alignment horizontal="center"/>
    </xf>
    <xf numFmtId="14" fontId="13" fillId="15" borderId="1" xfId="0" applyNumberFormat="1" applyFont="1" applyFill="1" applyBorder="1" applyAlignment="1">
      <alignment horizontal="center"/>
    </xf>
    <xf numFmtId="0" fontId="14" fillId="15" borderId="24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center"/>
    </xf>
    <xf numFmtId="0" fontId="11" fillId="15" borderId="7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24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2" fontId="11" fillId="15" borderId="1" xfId="0" applyNumberFormat="1" applyFont="1" applyFill="1" applyBorder="1" applyAlignment="1">
      <alignment horizontal="center"/>
    </xf>
    <xf numFmtId="164" fontId="11" fillId="15" borderId="1" xfId="0" applyNumberFormat="1" applyFont="1" applyFill="1" applyBorder="1" applyAlignment="1">
      <alignment horizontal="center"/>
    </xf>
    <xf numFmtId="0" fontId="0" fillId="10" borderId="19" xfId="0" applyFill="1" applyBorder="1"/>
    <xf numFmtId="0" fontId="0" fillId="10" borderId="27" xfId="0" applyFill="1" applyBorder="1"/>
    <xf numFmtId="0" fontId="4" fillId="16" borderId="8" xfId="0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8" fillId="16" borderId="15" xfId="0" applyFont="1" applyFill="1" applyBorder="1" applyAlignment="1">
      <alignment horizontal="center"/>
    </xf>
    <xf numFmtId="0" fontId="8" fillId="16" borderId="12" xfId="0" applyFont="1" applyFill="1" applyBorder="1" applyAlignment="1">
      <alignment horizontal="center"/>
    </xf>
    <xf numFmtId="0" fontId="8" fillId="16" borderId="14" xfId="0" applyFont="1" applyFill="1" applyBorder="1" applyAlignment="1">
      <alignment horizontal="center"/>
    </xf>
    <xf numFmtId="2" fontId="4" fillId="16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4" fillId="16" borderId="2" xfId="0" applyNumberFormat="1" applyFont="1" applyFill="1" applyBorder="1" applyAlignment="1">
      <alignment horizontal="center"/>
    </xf>
    <xf numFmtId="2" fontId="4" fillId="16" borderId="2" xfId="0" applyNumberFormat="1" applyFont="1" applyFill="1" applyBorder="1" applyAlignment="1">
      <alignment horizontal="center"/>
    </xf>
    <xf numFmtId="164" fontId="4" fillId="16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14" fontId="1" fillId="14" borderId="7" xfId="0" applyNumberFormat="1" applyFont="1" applyFill="1" applyBorder="1"/>
    <xf numFmtId="17" fontId="3" fillId="14" borderId="1" xfId="0" applyNumberFormat="1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18" borderId="1" xfId="0" applyFill="1" applyBorder="1"/>
    <xf numFmtId="0" fontId="0" fillId="18" borderId="1" xfId="0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0" xfId="0" applyFill="1"/>
    <xf numFmtId="0" fontId="14" fillId="13" borderId="3" xfId="0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14" fontId="13" fillId="12" borderId="6" xfId="0" applyNumberFormat="1" applyFont="1" applyFill="1" applyBorder="1" applyAlignment="1">
      <alignment horizontal="center"/>
    </xf>
    <xf numFmtId="14" fontId="13" fillId="12" borderId="1" xfId="0" applyNumberFormat="1" applyFont="1" applyFill="1" applyBorder="1" applyAlignment="1">
      <alignment horizontal="center"/>
    </xf>
    <xf numFmtId="0" fontId="14" fillId="12" borderId="24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/>
    </xf>
    <xf numFmtId="0" fontId="11" fillId="12" borderId="6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" fontId="11" fillId="12" borderId="1" xfId="0" applyNumberFormat="1" applyFont="1" applyFill="1" applyBorder="1" applyAlignment="1">
      <alignment horizontal="center"/>
    </xf>
    <xf numFmtId="164" fontId="11" fillId="12" borderId="1" xfId="0" applyNumberFormat="1" applyFont="1" applyFill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15" fillId="13" borderId="26" xfId="0" applyFont="1" applyFill="1" applyBorder="1" applyAlignment="1">
      <alignment horizontal="center"/>
    </xf>
    <xf numFmtId="166" fontId="11" fillId="18" borderId="0" xfId="0" applyNumberFormat="1" applyFont="1" applyFill="1" applyAlignment="1">
      <alignment horizontal="center"/>
    </xf>
    <xf numFmtId="0" fontId="18" fillId="0" borderId="0" xfId="0" applyFont="1"/>
    <xf numFmtId="2" fontId="19" fillId="18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18" borderId="0" xfId="0" applyFont="1" applyFill="1" applyAlignment="1">
      <alignment horizontal="center"/>
    </xf>
    <xf numFmtId="10" fontId="20" fillId="0" borderId="0" xfId="0" applyNumberFormat="1" applyFont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12" borderId="36" xfId="0" applyFont="1" applyFill="1" applyBorder="1" applyAlignment="1">
      <alignment horizontal="center"/>
    </xf>
    <xf numFmtId="0" fontId="11" fillId="12" borderId="31" xfId="0" applyFont="1" applyFill="1" applyBorder="1" applyAlignment="1">
      <alignment horizontal="center"/>
    </xf>
    <xf numFmtId="10" fontId="20" fillId="18" borderId="0" xfId="0" applyNumberFormat="1" applyFont="1" applyFill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11" fillId="15" borderId="36" xfId="0" applyFont="1" applyFill="1" applyBorder="1" applyAlignment="1">
      <alignment horizontal="center"/>
    </xf>
    <xf numFmtId="2" fontId="11" fillId="18" borderId="0" xfId="0" applyNumberFormat="1" applyFont="1" applyFill="1" applyAlignment="1">
      <alignment horizontal="center"/>
    </xf>
    <xf numFmtId="1" fontId="11" fillId="18" borderId="0" xfId="0" applyNumberFormat="1" applyFont="1" applyFill="1" applyAlignment="1">
      <alignment horizontal="center"/>
    </xf>
    <xf numFmtId="0" fontId="0" fillId="2" borderId="30" xfId="0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17" fillId="12" borderId="1" xfId="0" applyFont="1" applyFill="1" applyBorder="1"/>
    <xf numFmtId="16" fontId="0" fillId="0" borderId="0" xfId="0" applyNumberFormat="1"/>
    <xf numFmtId="0" fontId="12" fillId="11" borderId="26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4" fillId="12" borderId="12" xfId="0" applyFont="1" applyFill="1" applyBorder="1" applyAlignment="1">
      <alignment horizontal="center" vertical="center"/>
    </xf>
    <xf numFmtId="0" fontId="14" fillId="15" borderId="12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" fillId="18" borderId="0" xfId="0" applyFont="1" applyFill="1" applyAlignment="1">
      <alignment horizontal="center" vertical="center"/>
    </xf>
    <xf numFmtId="14" fontId="13" fillId="18" borderId="0" xfId="0" applyNumberFormat="1" applyFont="1" applyFill="1" applyAlignment="1">
      <alignment horizontal="center"/>
    </xf>
    <xf numFmtId="0" fontId="14" fillId="18" borderId="0" xfId="0" applyFont="1" applyFill="1" applyAlignment="1">
      <alignment horizontal="center" vertical="center"/>
    </xf>
    <xf numFmtId="167" fontId="11" fillId="18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4" fontId="0" fillId="6" borderId="4" xfId="0" applyNumberFormat="1" applyFill="1" applyBorder="1" applyAlignment="1">
      <alignment horizontal="center"/>
    </xf>
    <xf numFmtId="0" fontId="17" fillId="9" borderId="0" xfId="0" applyFont="1" applyFill="1"/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15" borderId="1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15" borderId="11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0" fillId="17" borderId="0" xfId="0" applyFont="1" applyFill="1" applyAlignment="1">
      <alignment horizontal="center"/>
    </xf>
    <xf numFmtId="0" fontId="10" fillId="17" borderId="32" xfId="0" applyFont="1" applyFill="1" applyBorder="1" applyAlignment="1">
      <alignment horizontal="center"/>
    </xf>
    <xf numFmtId="14" fontId="1" fillId="17" borderId="7" xfId="0" applyNumberFormat="1" applyFont="1" applyFill="1" applyBorder="1"/>
    <xf numFmtId="17" fontId="3" fillId="17" borderId="12" xfId="0" applyNumberFormat="1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8" fillId="17" borderId="14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1" fontId="2" fillId="17" borderId="2" xfId="0" applyNumberFormat="1" applyFont="1" applyFill="1" applyBorder="1" applyAlignment="1">
      <alignment horizontal="center"/>
    </xf>
    <xf numFmtId="2" fontId="2" fillId="17" borderId="2" xfId="0" applyNumberFormat="1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/>
    </xf>
    <xf numFmtId="14" fontId="1" fillId="3" borderId="7" xfId="0" applyNumberFormat="1" applyFont="1" applyFill="1" applyBorder="1"/>
    <xf numFmtId="17" fontId="3" fillId="3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1" xfId="0" applyFill="1" applyBorder="1"/>
    <xf numFmtId="0" fontId="17" fillId="5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3CC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ssandra Steppacher" id="{37DC3355-5EB5-4A57-895C-C2B0842C4B30}" userId="S::cassandra.steppacher@brickworks.com.au::5e80bf75-d5c4-4e5e-a320-31d0b9c9bb6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" dT="2022-12-05T21:43:46.83" personId="{37DC3355-5EB5-4A57-895C-C2B0842C4B30}" id="{593CF479-E404-457A-89BB-7C6E2D623AB7}">
    <text>updated from 1.4 to 2.6</text>
  </threadedComment>
  <threadedComment ref="N14" dT="2022-12-05T21:42:46.13" personId="{37DC3355-5EB5-4A57-895C-C2B0842C4B30}" id="{4CE9D64B-0C81-4190-BB86-E56EA88AB6D9}">
    <text>Updated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"/>
  <sheetViews>
    <sheetView zoomScale="55" zoomScaleNormal="55" workbookViewId="0">
      <pane xSplit="3" ySplit="3" topLeftCell="D4" activePane="bottomRight" state="frozen"/>
      <selection pane="topRight" activeCell="G1" sqref="G1"/>
      <selection pane="bottomLeft" activeCell="A5" sqref="A5"/>
      <selection pane="bottomRight" activeCell="A36" sqref="A36"/>
    </sheetView>
  </sheetViews>
  <sheetFormatPr defaultRowHeight="15" x14ac:dyDescent="0.25"/>
  <cols>
    <col min="1" max="1" width="35.42578125" customWidth="1"/>
    <col min="2" max="2" width="12.42578125" customWidth="1"/>
    <col min="3" max="3" width="9.140625" customWidth="1"/>
    <col min="4" max="4" width="15" customWidth="1"/>
    <col min="5" max="6" width="16.28515625" customWidth="1"/>
    <col min="7" max="7" width="15.7109375" customWidth="1"/>
    <col min="8" max="9" width="16.28515625" customWidth="1"/>
    <col min="10" max="15" width="16.28515625" style="129" customWidth="1"/>
    <col min="16" max="16" width="16.28515625" bestFit="1" customWidth="1"/>
    <col min="17" max="18" width="16.28515625" customWidth="1"/>
    <col min="19" max="19" width="15.7109375" customWidth="1"/>
    <col min="20" max="21" width="16.28515625" customWidth="1"/>
    <col min="22" max="22" width="16.5703125" bestFit="1" customWidth="1"/>
    <col min="23" max="23" width="16.7109375" bestFit="1" customWidth="1"/>
    <col min="24" max="24" width="21" customWidth="1"/>
    <col min="25" max="25" width="31" customWidth="1"/>
    <col min="26" max="26" width="9.140625" customWidth="1"/>
    <col min="28" max="28" width="9.140625" customWidth="1"/>
  </cols>
  <sheetData>
    <row r="1" spans="1:27" ht="19.5" thickBot="1" x14ac:dyDescent="0.35">
      <c r="A1" s="47" t="s">
        <v>28</v>
      </c>
      <c r="B1" s="190"/>
      <c r="C1" s="191"/>
      <c r="D1" s="220" t="s">
        <v>31</v>
      </c>
      <c r="E1" s="220"/>
      <c r="F1" s="220"/>
      <c r="G1" s="220"/>
      <c r="H1" s="220"/>
      <c r="I1" s="220"/>
      <c r="J1" s="208" t="s">
        <v>37</v>
      </c>
      <c r="K1" s="208"/>
      <c r="L1" s="208"/>
      <c r="M1" s="208"/>
      <c r="N1" s="208"/>
      <c r="O1" s="209"/>
      <c r="P1" s="193" t="s">
        <v>43</v>
      </c>
      <c r="Q1" s="193"/>
      <c r="R1" s="193"/>
      <c r="S1" s="193"/>
      <c r="T1" s="193"/>
      <c r="U1" s="193"/>
      <c r="V1" s="192" t="s">
        <v>46</v>
      </c>
      <c r="W1" s="192"/>
      <c r="X1" s="192"/>
      <c r="Y1" s="192"/>
      <c r="Z1" s="192"/>
      <c r="AA1" s="192"/>
    </row>
    <row r="2" spans="1:27" s="51" customFormat="1" ht="18.75" x14ac:dyDescent="0.3">
      <c r="A2" s="49" t="s">
        <v>27</v>
      </c>
      <c r="B2" s="50"/>
      <c r="C2" s="50"/>
      <c r="D2" s="221">
        <v>43794</v>
      </c>
      <c r="E2" s="221">
        <v>43853</v>
      </c>
      <c r="F2" s="221">
        <v>43942</v>
      </c>
      <c r="G2" s="221">
        <v>44054</v>
      </c>
      <c r="H2" s="221">
        <v>44110</v>
      </c>
      <c r="I2" s="221">
        <v>44126</v>
      </c>
      <c r="J2" s="210">
        <v>44217</v>
      </c>
      <c r="K2" s="210">
        <v>44286</v>
      </c>
      <c r="L2" s="210">
        <v>44343</v>
      </c>
      <c r="M2" s="210">
        <v>44384</v>
      </c>
      <c r="N2" s="210">
        <v>44427</v>
      </c>
      <c r="O2" s="210">
        <v>44483</v>
      </c>
      <c r="P2" s="114">
        <v>44610</v>
      </c>
      <c r="Q2" s="114">
        <v>44648</v>
      </c>
      <c r="R2" s="114">
        <v>44743</v>
      </c>
      <c r="S2" s="114">
        <v>44756</v>
      </c>
      <c r="T2" s="114">
        <v>44813</v>
      </c>
      <c r="U2" s="114">
        <v>44852</v>
      </c>
      <c r="V2" s="48">
        <v>44964</v>
      </c>
      <c r="W2" s="48">
        <v>44979</v>
      </c>
      <c r="X2" s="48">
        <v>45112</v>
      </c>
      <c r="Y2" s="186"/>
      <c r="Z2" s="48"/>
      <c r="AA2" s="48"/>
    </row>
    <row r="3" spans="1:27" x14ac:dyDescent="0.25">
      <c r="A3" s="35" t="s">
        <v>20</v>
      </c>
      <c r="B3" s="32" t="s">
        <v>18</v>
      </c>
      <c r="C3" s="32" t="s">
        <v>19</v>
      </c>
      <c r="D3" s="222"/>
      <c r="E3" s="222"/>
      <c r="F3" s="222"/>
      <c r="G3" s="222"/>
      <c r="H3" s="222"/>
      <c r="I3" s="222"/>
      <c r="J3" s="211"/>
      <c r="K3" s="211"/>
      <c r="L3" s="211"/>
      <c r="M3" s="211"/>
      <c r="N3" s="211"/>
      <c r="O3" s="211"/>
      <c r="P3" s="115"/>
      <c r="Q3" s="115"/>
      <c r="R3" s="115"/>
      <c r="S3" s="115"/>
      <c r="T3" s="115"/>
      <c r="U3" s="115"/>
      <c r="V3" s="156"/>
      <c r="W3" s="156"/>
      <c r="X3" s="156"/>
      <c r="Y3" s="156"/>
      <c r="Z3" s="156"/>
      <c r="AA3" s="156"/>
    </row>
    <row r="4" spans="1:27" x14ac:dyDescent="0.25">
      <c r="A4" s="22" t="s">
        <v>0</v>
      </c>
      <c r="B4" s="1" t="s">
        <v>21</v>
      </c>
      <c r="C4" s="17">
        <v>100</v>
      </c>
      <c r="D4" s="223">
        <v>7</v>
      </c>
      <c r="E4" s="224">
        <v>41</v>
      </c>
      <c r="F4" s="224">
        <v>17</v>
      </c>
      <c r="G4" s="224">
        <v>22</v>
      </c>
      <c r="H4" s="224">
        <v>13</v>
      </c>
      <c r="I4" s="225">
        <v>14</v>
      </c>
      <c r="J4" s="212">
        <v>18</v>
      </c>
      <c r="K4" s="212">
        <v>13</v>
      </c>
      <c r="L4" s="212">
        <v>97</v>
      </c>
      <c r="M4" s="212">
        <v>26</v>
      </c>
      <c r="N4" s="212">
        <v>24</v>
      </c>
      <c r="O4" s="212">
        <v>27</v>
      </c>
      <c r="P4" s="97">
        <v>29</v>
      </c>
      <c r="Q4" s="98">
        <v>26</v>
      </c>
      <c r="R4" s="98">
        <v>16</v>
      </c>
      <c r="S4" s="98">
        <v>14</v>
      </c>
      <c r="T4" s="98">
        <v>16</v>
      </c>
      <c r="U4" s="99">
        <v>16</v>
      </c>
      <c r="V4" s="14">
        <v>11</v>
      </c>
      <c r="W4" s="15">
        <v>29</v>
      </c>
      <c r="X4" s="15">
        <v>33</v>
      </c>
      <c r="Y4" s="15"/>
      <c r="Z4" s="15"/>
      <c r="AA4" s="16"/>
    </row>
    <row r="5" spans="1:27" x14ac:dyDescent="0.25">
      <c r="A5" s="22" t="s">
        <v>1</v>
      </c>
      <c r="B5" s="1" t="s">
        <v>21</v>
      </c>
      <c r="C5" s="17" t="s">
        <v>26</v>
      </c>
      <c r="D5" s="226">
        <v>0.59</v>
      </c>
      <c r="E5" s="227">
        <v>25</v>
      </c>
      <c r="F5" s="227">
        <v>0.41</v>
      </c>
      <c r="G5" s="227">
        <v>1.8</v>
      </c>
      <c r="H5" s="227">
        <v>0.76</v>
      </c>
      <c r="I5" s="228">
        <v>3.4</v>
      </c>
      <c r="J5" s="213">
        <v>1.6</v>
      </c>
      <c r="K5" s="213">
        <v>2.6</v>
      </c>
      <c r="L5" s="213">
        <v>80</v>
      </c>
      <c r="M5" s="213">
        <v>5.8</v>
      </c>
      <c r="N5" s="213">
        <v>3.8</v>
      </c>
      <c r="O5" s="213">
        <v>4.4000000000000004</v>
      </c>
      <c r="P5" s="100">
        <v>14</v>
      </c>
      <c r="Q5" s="101">
        <v>0.92</v>
      </c>
      <c r="R5" s="101">
        <v>0.16</v>
      </c>
      <c r="S5" s="101">
        <v>1.1000000000000001</v>
      </c>
      <c r="T5" s="101">
        <v>1.1000000000000001</v>
      </c>
      <c r="U5" s="102">
        <v>1.5</v>
      </c>
      <c r="V5" s="6">
        <v>1.4</v>
      </c>
      <c r="W5" s="7">
        <v>2.5</v>
      </c>
      <c r="X5" s="7">
        <v>30</v>
      </c>
      <c r="Y5" s="7"/>
      <c r="Z5" s="7"/>
      <c r="AA5" s="8"/>
    </row>
    <row r="6" spans="1:27" x14ac:dyDescent="0.25">
      <c r="A6" s="22" t="s">
        <v>2</v>
      </c>
      <c r="B6" s="1" t="s">
        <v>21</v>
      </c>
      <c r="C6" s="17" t="s">
        <v>26</v>
      </c>
      <c r="D6" s="226">
        <v>6.4</v>
      </c>
      <c r="E6" s="227">
        <v>17</v>
      </c>
      <c r="F6" s="227">
        <v>16</v>
      </c>
      <c r="G6" s="227">
        <v>20</v>
      </c>
      <c r="H6" s="227">
        <v>12</v>
      </c>
      <c r="I6" s="228">
        <v>11</v>
      </c>
      <c r="J6" s="213">
        <v>17</v>
      </c>
      <c r="K6" s="213">
        <v>11</v>
      </c>
      <c r="L6" s="213">
        <v>18</v>
      </c>
      <c r="M6" s="213">
        <v>20</v>
      </c>
      <c r="N6" s="213">
        <v>20</v>
      </c>
      <c r="O6" s="213">
        <v>23</v>
      </c>
      <c r="P6" s="100">
        <v>14</v>
      </c>
      <c r="Q6" s="101">
        <v>25</v>
      </c>
      <c r="R6" s="101">
        <v>16</v>
      </c>
      <c r="S6" s="101">
        <v>13</v>
      </c>
      <c r="T6" s="101">
        <v>15</v>
      </c>
      <c r="U6" s="102">
        <v>15</v>
      </c>
      <c r="V6" s="6">
        <v>9.9</v>
      </c>
      <c r="W6" s="7">
        <v>26</v>
      </c>
      <c r="X6" s="7">
        <v>3.1</v>
      </c>
      <c r="Y6" s="7"/>
      <c r="Z6" s="7"/>
      <c r="AA6" s="8"/>
    </row>
    <row r="7" spans="1:27" x14ac:dyDescent="0.25">
      <c r="A7" s="22" t="s">
        <v>3</v>
      </c>
      <c r="B7" s="1" t="s">
        <v>22</v>
      </c>
      <c r="C7" s="17" t="s">
        <v>26</v>
      </c>
      <c r="D7" s="226">
        <f>110+2.6</f>
        <v>112.6</v>
      </c>
      <c r="E7" s="227">
        <f>2.2+260</f>
        <v>262.2</v>
      </c>
      <c r="F7" s="227">
        <f>240+1.9</f>
        <v>241.9</v>
      </c>
      <c r="G7" s="227">
        <f>210+4.6</f>
        <v>214.6</v>
      </c>
      <c r="H7" s="227">
        <f>190+1.4</f>
        <v>191.4</v>
      </c>
      <c r="I7" s="228">
        <f>170+3.4</f>
        <v>173.4</v>
      </c>
      <c r="J7" s="213">
        <f>180+1.3</f>
        <v>181.3</v>
      </c>
      <c r="K7" s="213">
        <f>210+1.4</f>
        <v>211.4</v>
      </c>
      <c r="L7" s="213">
        <f>240+0.79</f>
        <v>240.79</v>
      </c>
      <c r="M7" s="213">
        <f>2.7+210</f>
        <v>212.7</v>
      </c>
      <c r="N7" s="213" t="s">
        <v>29</v>
      </c>
      <c r="O7" s="213" t="s">
        <v>29</v>
      </c>
      <c r="P7" s="100">
        <v>153.4</v>
      </c>
      <c r="Q7" s="101">
        <v>141.80000000000001</v>
      </c>
      <c r="R7" s="101">
        <v>46.2</v>
      </c>
      <c r="S7" s="101">
        <v>70.5</v>
      </c>
      <c r="T7" s="101">
        <v>126.4</v>
      </c>
      <c r="U7" s="102">
        <v>7.6</v>
      </c>
      <c r="V7" s="6">
        <v>63.21</v>
      </c>
      <c r="W7" s="7">
        <v>184.4</v>
      </c>
      <c r="X7" s="7">
        <v>181.1</v>
      </c>
      <c r="Y7" s="7"/>
      <c r="Z7" s="7"/>
      <c r="AA7" s="8"/>
    </row>
    <row r="8" spans="1:27" x14ac:dyDescent="0.25">
      <c r="A8" s="22" t="s">
        <v>4</v>
      </c>
      <c r="B8" s="1" t="s">
        <v>22</v>
      </c>
      <c r="C8" s="17">
        <v>2000</v>
      </c>
      <c r="D8" s="226">
        <v>73</v>
      </c>
      <c r="E8" s="227">
        <v>68</v>
      </c>
      <c r="F8" s="227">
        <v>79</v>
      </c>
      <c r="G8" s="227">
        <v>50</v>
      </c>
      <c r="H8" s="227">
        <v>56</v>
      </c>
      <c r="I8" s="228">
        <v>48</v>
      </c>
      <c r="J8" s="213">
        <v>73</v>
      </c>
      <c r="K8" s="213">
        <v>89</v>
      </c>
      <c r="L8" s="213">
        <v>75</v>
      </c>
      <c r="M8" s="213">
        <v>70</v>
      </c>
      <c r="N8" s="213">
        <v>78</v>
      </c>
      <c r="O8" s="213">
        <v>72</v>
      </c>
      <c r="P8" s="100">
        <v>58</v>
      </c>
      <c r="Q8" s="101">
        <v>92</v>
      </c>
      <c r="R8" s="101">
        <v>59</v>
      </c>
      <c r="S8" s="101">
        <v>62</v>
      </c>
      <c r="T8" s="101">
        <v>67</v>
      </c>
      <c r="U8" s="102">
        <v>55</v>
      </c>
      <c r="V8" s="6">
        <v>64</v>
      </c>
      <c r="W8" s="7">
        <v>61</v>
      </c>
      <c r="X8" s="7">
        <v>61</v>
      </c>
      <c r="Y8" s="7"/>
      <c r="Z8" s="7"/>
      <c r="AA8" s="8"/>
    </row>
    <row r="9" spans="1:27" ht="15.75" thickBot="1" x14ac:dyDescent="0.3">
      <c r="A9" s="23" t="s">
        <v>5</v>
      </c>
      <c r="B9" s="18" t="s">
        <v>22</v>
      </c>
      <c r="C9" s="36">
        <v>50</v>
      </c>
      <c r="D9" s="229">
        <v>85</v>
      </c>
      <c r="E9" s="230">
        <v>81</v>
      </c>
      <c r="F9" s="230">
        <v>120</v>
      </c>
      <c r="G9" s="230">
        <v>87</v>
      </c>
      <c r="H9" s="230">
        <v>64</v>
      </c>
      <c r="I9" s="231">
        <v>98</v>
      </c>
      <c r="J9" s="214">
        <v>96</v>
      </c>
      <c r="K9" s="214">
        <v>95</v>
      </c>
      <c r="L9" s="214">
        <v>97</v>
      </c>
      <c r="M9" s="215">
        <v>38</v>
      </c>
      <c r="N9" s="214">
        <v>110</v>
      </c>
      <c r="O9" s="214">
        <v>120</v>
      </c>
      <c r="P9" s="103">
        <v>110</v>
      </c>
      <c r="Q9" s="104">
        <v>66</v>
      </c>
      <c r="R9" s="104">
        <v>57</v>
      </c>
      <c r="S9" s="104">
        <v>91</v>
      </c>
      <c r="T9" s="104">
        <v>73</v>
      </c>
      <c r="U9" s="105">
        <v>77</v>
      </c>
      <c r="V9" s="172">
        <v>1.2</v>
      </c>
      <c r="W9" s="19">
        <v>77</v>
      </c>
      <c r="X9" s="184">
        <v>3.4</v>
      </c>
      <c r="Y9" s="184"/>
      <c r="Z9" s="19"/>
      <c r="AA9" s="20"/>
    </row>
    <row r="10" spans="1:27" ht="15.75" thickBot="1" x14ac:dyDescent="0.3">
      <c r="A10" s="188"/>
      <c r="B10" s="189"/>
      <c r="C10" s="189"/>
      <c r="D10" s="232"/>
      <c r="E10" s="232"/>
      <c r="F10" s="232"/>
      <c r="G10" s="232"/>
      <c r="H10" s="232"/>
      <c r="I10" s="232"/>
      <c r="J10" s="216"/>
      <c r="K10" s="216"/>
      <c r="L10" s="216"/>
      <c r="M10" s="216"/>
      <c r="N10" s="216"/>
      <c r="O10" s="216"/>
      <c r="P10" s="28"/>
      <c r="Q10" s="28"/>
      <c r="R10" s="28"/>
      <c r="S10" s="28"/>
      <c r="T10" s="28"/>
      <c r="U10" s="28"/>
      <c r="V10" s="95"/>
      <c r="W10" s="95"/>
      <c r="X10" s="95"/>
      <c r="Y10" s="95"/>
      <c r="Z10" s="95"/>
      <c r="AA10" s="95"/>
    </row>
    <row r="11" spans="1:27" x14ac:dyDescent="0.25">
      <c r="A11" s="24" t="s">
        <v>6</v>
      </c>
      <c r="B11" s="21" t="s">
        <v>22</v>
      </c>
      <c r="C11" s="37" t="s">
        <v>26</v>
      </c>
      <c r="D11" s="224">
        <v>2.9999999999999997E-4</v>
      </c>
      <c r="E11" s="224">
        <v>2.9999999999999997E-4</v>
      </c>
      <c r="F11" s="233">
        <v>2.0000000000000001E-4</v>
      </c>
      <c r="G11" s="233">
        <v>2.9999999999999997E-4</v>
      </c>
      <c r="H11" s="224">
        <v>5.0000000000000001E-4</v>
      </c>
      <c r="I11" s="225">
        <v>2.9999999999999997E-4</v>
      </c>
      <c r="J11" s="212">
        <v>4.0000000000000002E-4</v>
      </c>
      <c r="K11" s="212">
        <v>5.0000000000000001E-4</v>
      </c>
      <c r="L11" s="212">
        <v>2.9999999999999997E-4</v>
      </c>
      <c r="M11" s="212">
        <v>5.0000000000000001E-4</v>
      </c>
      <c r="N11" s="212">
        <v>5.9999999999999995E-4</v>
      </c>
      <c r="O11" s="212">
        <v>2.9000000000000001E-2</v>
      </c>
      <c r="P11" s="98">
        <v>2.3E-3</v>
      </c>
      <c r="Q11" s="98">
        <v>5.0000000000000001E-4</v>
      </c>
      <c r="R11" s="116">
        <v>5.0000000000000001E-4</v>
      </c>
      <c r="S11" s="116">
        <v>2.7999999999999998E-4</v>
      </c>
      <c r="T11" s="98">
        <v>4.4999999999999997E-3</v>
      </c>
      <c r="U11" s="99">
        <v>5.0000000000000001E-4</v>
      </c>
      <c r="V11" s="15" t="s">
        <v>47</v>
      </c>
      <c r="W11" s="15">
        <v>1.0999999999999999E-2</v>
      </c>
      <c r="X11" s="15" t="s">
        <v>63</v>
      </c>
      <c r="Y11" s="15"/>
      <c r="Z11" s="15"/>
      <c r="AA11" s="16"/>
    </row>
    <row r="12" spans="1:27" x14ac:dyDescent="0.25">
      <c r="A12" s="25" t="s">
        <v>8</v>
      </c>
      <c r="B12" s="1" t="s">
        <v>22</v>
      </c>
      <c r="C12" s="37" t="s">
        <v>26</v>
      </c>
      <c r="D12" s="235">
        <v>75</v>
      </c>
      <c r="E12" s="236">
        <v>77</v>
      </c>
      <c r="F12" s="236">
        <v>110</v>
      </c>
      <c r="G12" s="236">
        <v>83</v>
      </c>
      <c r="H12" s="236">
        <v>61</v>
      </c>
      <c r="I12" s="237">
        <v>93</v>
      </c>
      <c r="J12" s="217">
        <v>91</v>
      </c>
      <c r="K12" s="217">
        <v>90</v>
      </c>
      <c r="L12" s="217">
        <v>92</v>
      </c>
      <c r="M12" s="217">
        <v>36</v>
      </c>
      <c r="N12" s="217">
        <v>100</v>
      </c>
      <c r="O12" s="217">
        <v>110</v>
      </c>
      <c r="P12" s="107">
        <v>110</v>
      </c>
      <c r="Q12" s="108">
        <v>63</v>
      </c>
      <c r="R12" s="108">
        <v>55</v>
      </c>
      <c r="S12" s="108">
        <v>86</v>
      </c>
      <c r="T12" s="108">
        <v>69</v>
      </c>
      <c r="U12" s="109">
        <v>73</v>
      </c>
      <c r="V12" s="7">
        <v>1.1000000000000001</v>
      </c>
      <c r="W12" s="10">
        <v>73</v>
      </c>
      <c r="X12" s="10">
        <v>3.2</v>
      </c>
      <c r="Y12" s="10"/>
      <c r="Z12" s="10"/>
      <c r="AA12" s="11"/>
    </row>
    <row r="13" spans="1:27" x14ac:dyDescent="0.25">
      <c r="A13" s="25" t="s">
        <v>9</v>
      </c>
      <c r="B13" s="1" t="s">
        <v>22</v>
      </c>
      <c r="C13" s="37" t="s">
        <v>26</v>
      </c>
      <c r="D13" s="227">
        <v>67</v>
      </c>
      <c r="E13" s="227">
        <v>99</v>
      </c>
      <c r="F13" s="227">
        <v>93</v>
      </c>
      <c r="G13" s="227">
        <v>51</v>
      </c>
      <c r="H13" s="227">
        <v>27</v>
      </c>
      <c r="I13" s="228">
        <v>55</v>
      </c>
      <c r="J13" s="213">
        <v>42</v>
      </c>
      <c r="K13" s="213">
        <v>42</v>
      </c>
      <c r="L13" s="213">
        <v>64</v>
      </c>
      <c r="M13" s="213">
        <v>64</v>
      </c>
      <c r="N13" s="213">
        <v>78</v>
      </c>
      <c r="O13" s="213">
        <v>120</v>
      </c>
      <c r="P13" s="101">
        <v>100</v>
      </c>
      <c r="Q13" s="101">
        <v>51</v>
      </c>
      <c r="R13" s="101">
        <v>49</v>
      </c>
      <c r="S13" s="101">
        <v>82</v>
      </c>
      <c r="T13" s="101">
        <v>33</v>
      </c>
      <c r="U13" s="102">
        <v>5.5</v>
      </c>
      <c r="V13" s="7">
        <v>30</v>
      </c>
      <c r="W13" s="7">
        <v>95</v>
      </c>
      <c r="X13" s="7" t="s">
        <v>64</v>
      </c>
      <c r="Y13" s="7"/>
      <c r="Z13" s="7"/>
      <c r="AA13" s="8"/>
    </row>
    <row r="14" spans="1:27" x14ac:dyDescent="0.25">
      <c r="A14" s="25" t="s">
        <v>10</v>
      </c>
      <c r="B14" s="1" t="s">
        <v>42</v>
      </c>
      <c r="C14" s="37" t="s">
        <v>26</v>
      </c>
      <c r="D14" s="227">
        <v>0.01</v>
      </c>
      <c r="E14" s="227">
        <v>0.01</v>
      </c>
      <c r="F14" s="227">
        <v>0.01</v>
      </c>
      <c r="G14" s="227">
        <v>1.4</v>
      </c>
      <c r="H14" s="227">
        <v>9.1</v>
      </c>
      <c r="I14" s="228">
        <v>0.13</v>
      </c>
      <c r="J14" s="213">
        <v>0.01</v>
      </c>
      <c r="K14" s="213">
        <v>0.13</v>
      </c>
      <c r="L14" s="213">
        <v>0.03</v>
      </c>
      <c r="M14" s="213">
        <v>0.8</v>
      </c>
      <c r="N14" s="213">
        <v>0.5</v>
      </c>
      <c r="O14" s="213">
        <v>0.3</v>
      </c>
      <c r="P14" s="101">
        <v>0.2</v>
      </c>
      <c r="Q14" s="101">
        <v>0.8</v>
      </c>
      <c r="R14" s="101">
        <v>0.3</v>
      </c>
      <c r="S14" s="101">
        <v>0.3</v>
      </c>
      <c r="T14" s="101">
        <v>0.3</v>
      </c>
      <c r="U14" s="102">
        <v>0.4</v>
      </c>
      <c r="V14" s="7" t="s">
        <v>48</v>
      </c>
      <c r="W14" s="7">
        <v>16000</v>
      </c>
      <c r="X14" s="7" t="s">
        <v>65</v>
      </c>
      <c r="Y14" s="7"/>
      <c r="Z14" s="7"/>
      <c r="AA14" s="8"/>
    </row>
    <row r="15" spans="1:27" x14ac:dyDescent="0.25">
      <c r="A15" s="25" t="s">
        <v>11</v>
      </c>
      <c r="B15" s="1" t="s">
        <v>22</v>
      </c>
      <c r="C15" s="37" t="s">
        <v>26</v>
      </c>
      <c r="D15" s="227">
        <v>7.7000000000000002E-3</v>
      </c>
      <c r="E15" s="227">
        <v>7.1000000000000004E-3</v>
      </c>
      <c r="F15" s="227">
        <v>1.7000000000000001E-2</v>
      </c>
      <c r="G15" s="227">
        <v>4.8000000000000001E-4</v>
      </c>
      <c r="H15" s="227">
        <v>0.01</v>
      </c>
      <c r="I15" s="228">
        <v>1.9E-3</v>
      </c>
      <c r="J15" s="213">
        <v>1.2999999999999999E-2</v>
      </c>
      <c r="K15" s="213">
        <v>6.6E-3</v>
      </c>
      <c r="L15" s="213">
        <v>5.4000000000000003E-3</v>
      </c>
      <c r="M15" s="213">
        <v>1.9E-2</v>
      </c>
      <c r="N15" s="213">
        <v>1.2E-2</v>
      </c>
      <c r="O15" s="213">
        <v>2.1000000000000001E-2</v>
      </c>
      <c r="P15" s="101">
        <v>2.1000000000000001E-2</v>
      </c>
      <c r="Q15" s="101">
        <v>7.1999999999999998E-3</v>
      </c>
      <c r="R15" s="101">
        <v>1.6E-2</v>
      </c>
      <c r="S15" s="101">
        <v>1.7999999999999999E-2</v>
      </c>
      <c r="T15" s="101">
        <v>1.6E-2</v>
      </c>
      <c r="U15" s="102">
        <v>1.6E-2</v>
      </c>
      <c r="V15" s="7" t="s">
        <v>49</v>
      </c>
      <c r="W15" s="7">
        <v>1.2999999999999999E-2</v>
      </c>
      <c r="X15" s="7">
        <v>1.2E-2</v>
      </c>
      <c r="Y15" s="7"/>
      <c r="Z15" s="7"/>
      <c r="AA15" s="8"/>
    </row>
    <row r="16" spans="1:27" x14ac:dyDescent="0.25">
      <c r="A16" s="25" t="s">
        <v>12</v>
      </c>
      <c r="B16" s="1" t="s">
        <v>25</v>
      </c>
      <c r="C16" s="37" t="s">
        <v>26</v>
      </c>
      <c r="D16" s="239">
        <f>(29.3+29.4+29.3)/3</f>
        <v>29.333333333333332</v>
      </c>
      <c r="E16" s="227">
        <v>29.3</v>
      </c>
      <c r="F16" s="234">
        <v>29.3</v>
      </c>
      <c r="G16" s="234">
        <v>29.4</v>
      </c>
      <c r="H16" s="227">
        <v>29.3</v>
      </c>
      <c r="I16" s="238">
        <f>+(29.3+29.4+29.4)/3</f>
        <v>29.366666666666664</v>
      </c>
      <c r="J16" s="218">
        <v>29.2</v>
      </c>
      <c r="K16" s="218">
        <v>29.4</v>
      </c>
      <c r="L16" s="218">
        <f>(29.4+29.4+29.4)/3</f>
        <v>29.399999999999995</v>
      </c>
      <c r="M16" s="218">
        <f>(29.5+29.6+29.5)/3</f>
        <v>29.533333333333331</v>
      </c>
      <c r="N16" s="218">
        <v>29.400000000000002</v>
      </c>
      <c r="O16" s="218">
        <v>29.433333333333334</v>
      </c>
      <c r="P16" s="111">
        <v>29.366666666666664</v>
      </c>
      <c r="Q16" s="101">
        <v>29.399999999999995</v>
      </c>
      <c r="R16" s="106">
        <v>29.214214582381057</v>
      </c>
      <c r="S16" s="106">
        <v>29.399999999999995</v>
      </c>
      <c r="T16" s="106">
        <v>29.311939472046163</v>
      </c>
      <c r="U16" s="110">
        <v>29.333333333333332</v>
      </c>
      <c r="V16" s="7">
        <v>29.304391419925668</v>
      </c>
      <c r="W16" s="7">
        <v>29.480311346139018</v>
      </c>
      <c r="X16" s="9">
        <v>29.3</v>
      </c>
      <c r="Y16" s="9"/>
      <c r="Z16" s="7"/>
      <c r="AA16" s="8"/>
    </row>
    <row r="17" spans="1:27" x14ac:dyDescent="0.25">
      <c r="A17" s="26" t="s">
        <v>13</v>
      </c>
      <c r="B17" s="1" t="s">
        <v>22</v>
      </c>
      <c r="C17" s="37" t="s">
        <v>26</v>
      </c>
      <c r="D17" s="227">
        <v>2.6</v>
      </c>
      <c r="E17" s="227">
        <v>2.2000000000000002</v>
      </c>
      <c r="F17" s="227">
        <v>1.9</v>
      </c>
      <c r="G17" s="227">
        <v>4.5999999999999996</v>
      </c>
      <c r="H17" s="227">
        <v>1.4</v>
      </c>
      <c r="I17" s="228">
        <v>3.4</v>
      </c>
      <c r="J17" s="213">
        <v>1.3</v>
      </c>
      <c r="K17" s="213">
        <v>1.4</v>
      </c>
      <c r="L17" s="213">
        <v>0.79</v>
      </c>
      <c r="M17" s="213">
        <v>2.7</v>
      </c>
      <c r="N17" s="213">
        <v>3.2</v>
      </c>
      <c r="O17" s="213">
        <v>4.0999999999999996</v>
      </c>
      <c r="P17" s="101">
        <v>3.4</v>
      </c>
      <c r="Q17" s="101">
        <v>1.8</v>
      </c>
      <c r="R17" s="101">
        <v>4.2</v>
      </c>
      <c r="S17" s="101">
        <v>4.5</v>
      </c>
      <c r="T17" s="101">
        <v>6.4</v>
      </c>
      <c r="U17" s="102">
        <v>1.6</v>
      </c>
      <c r="V17" s="7">
        <v>0.21</v>
      </c>
      <c r="W17" s="7">
        <v>4.4000000000000004</v>
      </c>
      <c r="X17" s="7">
        <v>1.1000000000000001</v>
      </c>
      <c r="Y17" s="7"/>
      <c r="Z17" s="7"/>
      <c r="AA17" s="8"/>
    </row>
    <row r="18" spans="1:27" x14ac:dyDescent="0.25">
      <c r="A18" s="26" t="s">
        <v>14</v>
      </c>
      <c r="B18" s="1" t="s">
        <v>22</v>
      </c>
      <c r="C18" s="37" t="s">
        <v>26</v>
      </c>
      <c r="D18" s="227">
        <v>110</v>
      </c>
      <c r="E18" s="227">
        <v>260</v>
      </c>
      <c r="F18" s="227">
        <v>240</v>
      </c>
      <c r="G18" s="227">
        <v>210</v>
      </c>
      <c r="H18" s="227">
        <v>190</v>
      </c>
      <c r="I18" s="228">
        <v>170</v>
      </c>
      <c r="J18" s="213">
        <v>180</v>
      </c>
      <c r="K18" s="213">
        <v>210</v>
      </c>
      <c r="L18" s="213">
        <v>240</v>
      </c>
      <c r="M18" s="213">
        <v>210</v>
      </c>
      <c r="N18" s="213">
        <v>260</v>
      </c>
      <c r="O18" s="213">
        <v>130</v>
      </c>
      <c r="P18" s="101">
        <v>150</v>
      </c>
      <c r="Q18" s="101">
        <v>140</v>
      </c>
      <c r="R18" s="101">
        <v>42</v>
      </c>
      <c r="S18" s="101">
        <v>66</v>
      </c>
      <c r="T18" s="101">
        <v>120</v>
      </c>
      <c r="U18" s="102">
        <v>6</v>
      </c>
      <c r="V18" s="7">
        <v>63</v>
      </c>
      <c r="W18" s="7">
        <v>180</v>
      </c>
      <c r="X18" s="7">
        <v>180</v>
      </c>
      <c r="Y18" s="7"/>
      <c r="Z18" s="7"/>
      <c r="AA18" s="8"/>
    </row>
    <row r="19" spans="1:27" x14ac:dyDescent="0.25">
      <c r="A19" s="26" t="s">
        <v>15</v>
      </c>
      <c r="B19" s="1" t="s">
        <v>22</v>
      </c>
      <c r="C19" s="37" t="s">
        <v>26</v>
      </c>
      <c r="D19" s="240">
        <v>1.7000000000000001E-2</v>
      </c>
      <c r="E19" s="240">
        <v>1.4999999999999999E-2</v>
      </c>
      <c r="F19" s="240">
        <v>2.4E-2</v>
      </c>
      <c r="G19" s="240">
        <v>7.1000000000000004E-3</v>
      </c>
      <c r="H19" s="240">
        <v>0.02</v>
      </c>
      <c r="I19" s="241">
        <v>8.3999999999999995E-3</v>
      </c>
      <c r="J19" s="219">
        <v>0.02</v>
      </c>
      <c r="K19" s="219">
        <v>1.7000000000000001E-2</v>
      </c>
      <c r="L19" s="219">
        <v>1.0999999999999999E-2</v>
      </c>
      <c r="M19" s="219">
        <v>7.2999999999999995E-2</v>
      </c>
      <c r="N19" s="219">
        <v>2.5000000000000001E-2</v>
      </c>
      <c r="O19" s="219">
        <v>3.5000000000000003E-2</v>
      </c>
      <c r="P19" s="112">
        <v>4.8000000000000001E-2</v>
      </c>
      <c r="Q19" s="112">
        <v>1.4999999999999999E-2</v>
      </c>
      <c r="R19" s="112">
        <v>2.7E-2</v>
      </c>
      <c r="S19" s="112">
        <v>2.7E-2</v>
      </c>
      <c r="T19" s="112">
        <v>2.9000000000000001E-2</v>
      </c>
      <c r="U19" s="113">
        <v>2.7E-2</v>
      </c>
      <c r="V19" s="12" t="s">
        <v>50</v>
      </c>
      <c r="W19" s="12" t="s">
        <v>52</v>
      </c>
      <c r="X19" s="12" t="s">
        <v>66</v>
      </c>
      <c r="Y19" s="12"/>
      <c r="Z19" s="12"/>
      <c r="AA19" s="13"/>
    </row>
    <row r="20" spans="1:27" x14ac:dyDescent="0.25">
      <c r="A20" s="26" t="s">
        <v>16</v>
      </c>
      <c r="B20" s="1" t="s">
        <v>22</v>
      </c>
      <c r="C20" s="37" t="s">
        <v>26</v>
      </c>
      <c r="D20" s="240">
        <v>3.6999999999999998E-2</v>
      </c>
      <c r="E20" s="240">
        <v>6.3E-2</v>
      </c>
      <c r="F20" s="240">
        <v>2.8000000000000001E-2</v>
      </c>
      <c r="G20" s="240">
        <v>1.2E-2</v>
      </c>
      <c r="H20" s="240">
        <v>3.7999999999999999E-2</v>
      </c>
      <c r="I20" s="241">
        <v>4.5999999999999999E-2</v>
      </c>
      <c r="J20" s="219">
        <v>3.2000000000000001E-2</v>
      </c>
      <c r="K20" s="219">
        <v>4.2000000000000003E-2</v>
      </c>
      <c r="L20" s="219">
        <v>1.9E-2</v>
      </c>
      <c r="M20" s="219">
        <v>4.2000000000000003E-2</v>
      </c>
      <c r="N20" s="219">
        <v>4.8000000000000001E-2</v>
      </c>
      <c r="O20" s="219">
        <v>6.6000000000000003E-2</v>
      </c>
      <c r="P20" s="112">
        <v>4.1000000000000002E-2</v>
      </c>
      <c r="Q20" s="112">
        <v>1.4</v>
      </c>
      <c r="R20" s="112">
        <v>7.0999999999999994E-2</v>
      </c>
      <c r="S20" s="112">
        <v>0.08</v>
      </c>
      <c r="T20" s="112">
        <v>2.5999999999999999E-2</v>
      </c>
      <c r="U20" s="113">
        <v>3.6999999999999998E-2</v>
      </c>
      <c r="V20" s="12" t="s">
        <v>51</v>
      </c>
      <c r="W20" s="12" t="s">
        <v>53</v>
      </c>
      <c r="X20" s="12" t="s">
        <v>67</v>
      </c>
      <c r="Y20" s="12"/>
      <c r="Z20" s="12"/>
      <c r="AA20" s="13"/>
    </row>
    <row r="21" spans="1:27" ht="26.25" customHeight="1" x14ac:dyDescent="0.25">
      <c r="A21" s="27" t="s">
        <v>17</v>
      </c>
      <c r="B21" s="1" t="s">
        <v>22</v>
      </c>
      <c r="C21" s="37" t="s">
        <v>26</v>
      </c>
      <c r="D21" s="227">
        <v>5.9</v>
      </c>
      <c r="E21" s="227">
        <v>3.3</v>
      </c>
      <c r="F21" s="227">
        <v>4</v>
      </c>
      <c r="G21" s="227">
        <v>2.7</v>
      </c>
      <c r="H21" s="227">
        <v>9.1</v>
      </c>
      <c r="I21" s="228">
        <v>2.2000000000000002</v>
      </c>
      <c r="J21" s="213">
        <v>1.5</v>
      </c>
      <c r="K21" s="213">
        <v>2.6</v>
      </c>
      <c r="L21" s="213">
        <v>3.8</v>
      </c>
      <c r="M21" s="213">
        <v>2.9</v>
      </c>
      <c r="N21" s="213">
        <v>2.2000000000000002</v>
      </c>
      <c r="O21" s="213">
        <v>2</v>
      </c>
      <c r="P21" s="101">
        <v>2.7</v>
      </c>
      <c r="Q21" s="101">
        <v>3.2</v>
      </c>
      <c r="R21" s="101">
        <v>2.9</v>
      </c>
      <c r="S21" s="101">
        <v>0.31</v>
      </c>
      <c r="T21" s="101">
        <v>6.2</v>
      </c>
      <c r="U21" s="102">
        <v>2.7</v>
      </c>
      <c r="V21" s="7">
        <v>3</v>
      </c>
      <c r="W21" s="7">
        <v>2.2999999999999998</v>
      </c>
      <c r="X21" s="7">
        <v>6.4</v>
      </c>
      <c r="Y21" s="7"/>
      <c r="Z21" s="7"/>
      <c r="AA21" s="8"/>
    </row>
    <row r="22" spans="1:27" x14ac:dyDescent="0.25">
      <c r="X22" s="187" t="s">
        <v>61</v>
      </c>
      <c r="Y22" s="185"/>
    </row>
    <row r="24" spans="1:27" x14ac:dyDescent="0.25">
      <c r="X24" t="s">
        <v>68</v>
      </c>
    </row>
  </sheetData>
  <mergeCells count="6">
    <mergeCell ref="A10:C10"/>
    <mergeCell ref="B1:C1"/>
    <mergeCell ref="D1:I1"/>
    <mergeCell ref="J1:O1"/>
    <mergeCell ref="P1:U1"/>
    <mergeCell ref="V1:AA1"/>
  </mergeCells>
  <pageMargins left="0.7" right="0.7" top="0.75" bottom="0.75" header="0.3" footer="0.3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zoomScale="70" zoomScaleNormal="70" workbookViewId="0">
      <pane xSplit="3" ySplit="3" topLeftCell="D4" activePane="bottomRight" state="frozen"/>
      <selection pane="topRight" activeCell="G1" sqref="G1"/>
      <selection pane="bottomLeft" activeCell="A5" sqref="A5"/>
      <selection pane="bottomRight" activeCell="A31" sqref="A31"/>
    </sheetView>
  </sheetViews>
  <sheetFormatPr defaultRowHeight="15" x14ac:dyDescent="0.25"/>
  <cols>
    <col min="1" max="1" width="34.140625" customWidth="1"/>
    <col min="2" max="2" width="11.42578125" customWidth="1"/>
    <col min="4" max="4" width="19.140625" bestFit="1" customWidth="1"/>
  </cols>
  <sheetData>
    <row r="1" spans="1:4" ht="18.75" x14ac:dyDescent="0.3">
      <c r="A1" s="38" t="s">
        <v>28</v>
      </c>
      <c r="B1" s="195"/>
      <c r="C1" s="195"/>
      <c r="D1" s="76" t="s">
        <v>43</v>
      </c>
    </row>
    <row r="2" spans="1:4" s="56" customFormat="1" ht="18.75" x14ac:dyDescent="0.3">
      <c r="A2" s="53" t="s">
        <v>27</v>
      </c>
      <c r="B2" s="54"/>
      <c r="C2" s="54"/>
      <c r="D2" s="55" t="s">
        <v>30</v>
      </c>
    </row>
    <row r="3" spans="1:4" ht="15.75" thickBot="1" x14ac:dyDescent="0.3">
      <c r="A3" s="2" t="s">
        <v>20</v>
      </c>
      <c r="B3" s="33" t="s">
        <v>18</v>
      </c>
      <c r="C3" s="33" t="s">
        <v>19</v>
      </c>
      <c r="D3" s="78"/>
    </row>
    <row r="4" spans="1:4" x14ac:dyDescent="0.25">
      <c r="A4" s="1" t="s">
        <v>0</v>
      </c>
      <c r="B4" s="1" t="s">
        <v>21</v>
      </c>
      <c r="C4" s="1">
        <v>100</v>
      </c>
      <c r="D4" s="79"/>
    </row>
    <row r="5" spans="1:4" x14ac:dyDescent="0.25">
      <c r="A5" s="1" t="s">
        <v>1</v>
      </c>
      <c r="B5" s="1" t="s">
        <v>21</v>
      </c>
      <c r="C5" s="1" t="s">
        <v>26</v>
      </c>
      <c r="D5" s="80"/>
    </row>
    <row r="6" spans="1:4" x14ac:dyDescent="0.25">
      <c r="A6" s="1" t="s">
        <v>2</v>
      </c>
      <c r="B6" s="1" t="s">
        <v>21</v>
      </c>
      <c r="C6" s="1" t="s">
        <v>26</v>
      </c>
      <c r="D6" s="80"/>
    </row>
    <row r="7" spans="1:4" x14ac:dyDescent="0.25">
      <c r="A7" s="1" t="s">
        <v>3</v>
      </c>
      <c r="B7" s="1" t="s">
        <v>22</v>
      </c>
      <c r="C7" s="1" t="s">
        <v>26</v>
      </c>
      <c r="D7" s="80"/>
    </row>
    <row r="8" spans="1:4" x14ac:dyDescent="0.25">
      <c r="A8" s="1" t="s">
        <v>4</v>
      </c>
      <c r="B8" s="1" t="s">
        <v>22</v>
      </c>
      <c r="C8" s="1">
        <v>2000</v>
      </c>
      <c r="D8" s="80"/>
    </row>
    <row r="9" spans="1:4" ht="15.75" thickBot="1" x14ac:dyDescent="0.3">
      <c r="A9" s="1" t="s">
        <v>5</v>
      </c>
      <c r="B9" s="1" t="s">
        <v>22</v>
      </c>
      <c r="C9" s="1">
        <v>50</v>
      </c>
      <c r="D9" s="81"/>
    </row>
    <row r="10" spans="1:4" ht="15.75" thickBot="1" x14ac:dyDescent="0.3">
      <c r="A10" s="194"/>
      <c r="B10" s="194"/>
      <c r="C10" s="194"/>
      <c r="D10" s="82"/>
    </row>
  </sheetData>
  <mergeCells count="2">
    <mergeCell ref="A10:C10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8"/>
  <sheetViews>
    <sheetView zoomScale="55" zoomScaleNormal="55" workbookViewId="0">
      <pane xSplit="3" ySplit="3" topLeftCell="D4" activePane="bottomRight" state="frozen"/>
      <selection pane="topRight" activeCell="G1" sqref="G1"/>
      <selection pane="bottomLeft" activeCell="A5" sqref="A5"/>
      <selection pane="bottomRight" activeCell="G30" sqref="G30"/>
    </sheetView>
  </sheetViews>
  <sheetFormatPr defaultRowHeight="15" x14ac:dyDescent="0.25"/>
  <cols>
    <col min="1" max="1" width="38.42578125" customWidth="1"/>
    <col min="2" max="3" width="13" style="67" customWidth="1"/>
    <col min="4" max="4" width="9.7109375" style="52" customWidth="1"/>
    <col min="5" max="6" width="14" style="52" customWidth="1"/>
    <col min="7" max="7" width="16.5703125" style="52" customWidth="1"/>
    <col min="8" max="8" width="23.7109375" style="52" bestFit="1" customWidth="1"/>
    <col min="9" max="9" width="15.7109375" style="52" bestFit="1" customWidth="1"/>
    <col min="10" max="10" width="20.85546875" style="132" customWidth="1"/>
    <col min="11" max="11" width="22" style="132" customWidth="1"/>
  </cols>
  <sheetData>
    <row r="1" spans="1:19" ht="18.75" x14ac:dyDescent="0.3">
      <c r="A1" s="40" t="s">
        <v>28</v>
      </c>
      <c r="B1" s="57"/>
      <c r="C1" s="58"/>
      <c r="D1" s="196" t="s">
        <v>31</v>
      </c>
      <c r="E1" s="196"/>
      <c r="F1" s="197" t="s">
        <v>37</v>
      </c>
      <c r="G1" s="197"/>
      <c r="H1" s="197"/>
      <c r="I1" s="197"/>
      <c r="J1" s="177" t="s">
        <v>43</v>
      </c>
      <c r="K1" s="178" t="s">
        <v>46</v>
      </c>
      <c r="L1" s="76"/>
    </row>
    <row r="2" spans="1:19" s="56" customFormat="1" ht="18.75" x14ac:dyDescent="0.3">
      <c r="A2" s="68" t="s">
        <v>27</v>
      </c>
      <c r="B2" s="69"/>
      <c r="C2" s="70"/>
      <c r="D2" s="83" t="s">
        <v>32</v>
      </c>
      <c r="E2" s="84" t="s">
        <v>33</v>
      </c>
      <c r="F2" s="122" t="s">
        <v>38</v>
      </c>
      <c r="G2" s="122">
        <v>44335</v>
      </c>
      <c r="H2" s="122">
        <v>44390</v>
      </c>
      <c r="I2" s="122">
        <v>44477</v>
      </c>
      <c r="J2" s="72" t="s">
        <v>44</v>
      </c>
      <c r="K2" s="71">
        <v>44965</v>
      </c>
      <c r="L2" s="77"/>
    </row>
    <row r="3" spans="1:19" ht="15.75" thickBot="1" x14ac:dyDescent="0.3">
      <c r="A3" s="41" t="s">
        <v>20</v>
      </c>
      <c r="B3" s="59" t="s">
        <v>18</v>
      </c>
      <c r="C3" s="60" t="s">
        <v>19</v>
      </c>
      <c r="D3" s="85"/>
      <c r="E3" s="86"/>
      <c r="F3" s="123"/>
      <c r="G3" s="123"/>
      <c r="H3" s="123"/>
      <c r="I3" s="123"/>
      <c r="J3" s="130"/>
      <c r="K3" s="46"/>
      <c r="L3" s="78"/>
    </row>
    <row r="4" spans="1:19" x14ac:dyDescent="0.25">
      <c r="A4" s="29" t="s">
        <v>0</v>
      </c>
      <c r="B4" s="61" t="s">
        <v>21</v>
      </c>
      <c r="C4" s="62">
        <v>100</v>
      </c>
      <c r="D4" s="87">
        <v>33</v>
      </c>
      <c r="E4" s="88">
        <v>20</v>
      </c>
      <c r="F4" s="121">
        <v>12</v>
      </c>
      <c r="G4" s="121">
        <v>9</v>
      </c>
      <c r="H4" s="121">
        <v>14</v>
      </c>
      <c r="I4" s="121">
        <v>19</v>
      </c>
      <c r="J4" s="131">
        <v>16</v>
      </c>
      <c r="K4" s="125">
        <v>16</v>
      </c>
      <c r="L4" s="79"/>
    </row>
    <row r="5" spans="1:19" x14ac:dyDescent="0.25">
      <c r="A5" s="22" t="s">
        <v>1</v>
      </c>
      <c r="B5" s="63" t="s">
        <v>21</v>
      </c>
      <c r="C5" s="64" t="s">
        <v>26</v>
      </c>
      <c r="D5" s="89">
        <v>1.8</v>
      </c>
      <c r="E5" s="90">
        <v>1.5</v>
      </c>
      <c r="F5" s="118">
        <v>6.1</v>
      </c>
      <c r="G5" s="118">
        <v>0.36</v>
      </c>
      <c r="H5" s="118">
        <v>4.4999999999999998E-2</v>
      </c>
      <c r="I5" s="118">
        <v>5.5</v>
      </c>
      <c r="J5" s="131">
        <v>4.0999999999999996</v>
      </c>
      <c r="K5" s="125">
        <v>4.0999999999999996</v>
      </c>
      <c r="L5" s="79"/>
    </row>
    <row r="6" spans="1:19" x14ac:dyDescent="0.25">
      <c r="A6" s="22" t="s">
        <v>2</v>
      </c>
      <c r="B6" s="63" t="s">
        <v>21</v>
      </c>
      <c r="C6" s="64" t="s">
        <v>26</v>
      </c>
      <c r="D6" s="89">
        <v>32</v>
      </c>
      <c r="E6" s="90">
        <v>18</v>
      </c>
      <c r="F6" s="118">
        <v>6</v>
      </c>
      <c r="G6" s="118">
        <v>8.6999999999999993</v>
      </c>
      <c r="H6" s="118">
        <v>13</v>
      </c>
      <c r="I6" s="118">
        <v>14</v>
      </c>
      <c r="J6" s="131">
        <v>12</v>
      </c>
      <c r="K6" s="125">
        <v>12</v>
      </c>
      <c r="L6" s="79"/>
    </row>
    <row r="7" spans="1:19" x14ac:dyDescent="0.25">
      <c r="A7" s="22" t="s">
        <v>3</v>
      </c>
      <c r="B7" s="63" t="s">
        <v>22</v>
      </c>
      <c r="C7" s="64" t="s">
        <v>26</v>
      </c>
      <c r="D7" s="89">
        <f>250+1</f>
        <v>251</v>
      </c>
      <c r="E7" s="90">
        <f>95+3.6</f>
        <v>98.6</v>
      </c>
      <c r="F7" s="118">
        <v>15.81</v>
      </c>
      <c r="G7" s="118">
        <f>24+1.4</f>
        <v>25.4</v>
      </c>
      <c r="H7" s="118">
        <f>140+1.6</f>
        <v>141.6</v>
      </c>
      <c r="I7" s="118" t="s">
        <v>29</v>
      </c>
      <c r="J7" s="131" t="s">
        <v>29</v>
      </c>
      <c r="K7" s="125">
        <v>38</v>
      </c>
      <c r="L7" s="79"/>
    </row>
    <row r="8" spans="1:19" x14ac:dyDescent="0.25">
      <c r="A8" s="22" t="s">
        <v>4</v>
      </c>
      <c r="B8" s="63" t="s">
        <v>22</v>
      </c>
      <c r="C8" s="64">
        <v>2000</v>
      </c>
      <c r="D8" s="89">
        <v>66</v>
      </c>
      <c r="E8" s="90">
        <v>41</v>
      </c>
      <c r="F8" s="118">
        <v>59</v>
      </c>
      <c r="G8" s="118">
        <v>62</v>
      </c>
      <c r="H8" s="118">
        <v>45</v>
      </c>
      <c r="I8" s="118">
        <v>83</v>
      </c>
      <c r="J8" s="131">
        <v>78</v>
      </c>
      <c r="K8" s="125">
        <v>72</v>
      </c>
      <c r="L8" s="79"/>
    </row>
    <row r="9" spans="1:19" ht="15.75" thickBot="1" x14ac:dyDescent="0.3">
      <c r="A9" s="30" t="s">
        <v>5</v>
      </c>
      <c r="B9" s="65" t="s">
        <v>22</v>
      </c>
      <c r="C9" s="66">
        <v>50</v>
      </c>
      <c r="D9" s="91">
        <v>37</v>
      </c>
      <c r="E9" s="92">
        <v>37</v>
      </c>
      <c r="F9" s="124">
        <v>1.3</v>
      </c>
      <c r="G9" s="124">
        <v>33</v>
      </c>
      <c r="H9" s="124">
        <v>25</v>
      </c>
      <c r="I9" s="124">
        <v>48</v>
      </c>
      <c r="J9" s="149">
        <v>57</v>
      </c>
      <c r="K9" s="171">
        <v>41</v>
      </c>
      <c r="L9" s="79"/>
    </row>
    <row r="10" spans="1:19" x14ac:dyDescent="0.25">
      <c r="J10" s="148"/>
      <c r="K10" s="148"/>
      <c r="L10" s="129"/>
      <c r="M10" s="129"/>
      <c r="N10" s="129"/>
      <c r="O10" s="129"/>
      <c r="P10" s="129"/>
      <c r="Q10" s="129"/>
      <c r="R10" s="129"/>
      <c r="S10" s="129"/>
    </row>
    <row r="11" spans="1:19" x14ac:dyDescent="0.25">
      <c r="J11" s="148"/>
      <c r="K11" s="148"/>
      <c r="L11" s="129"/>
      <c r="M11" s="129"/>
      <c r="N11" s="129"/>
      <c r="O11" s="129"/>
      <c r="P11" s="129"/>
      <c r="Q11" s="129"/>
      <c r="R11" s="129"/>
      <c r="S11" s="129"/>
    </row>
    <row r="12" spans="1:19" x14ac:dyDescent="0.25">
      <c r="J12" s="148"/>
      <c r="K12" s="148"/>
      <c r="L12" s="129"/>
      <c r="M12" s="129"/>
      <c r="N12" s="129"/>
      <c r="O12" s="129"/>
      <c r="P12" s="129"/>
      <c r="Q12" s="129"/>
      <c r="R12" s="129"/>
      <c r="S12" s="129"/>
    </row>
    <row r="13" spans="1:19" x14ac:dyDescent="0.25">
      <c r="J13" s="148"/>
      <c r="K13" s="148"/>
      <c r="L13" s="129"/>
      <c r="M13" s="129"/>
      <c r="N13" s="129"/>
      <c r="O13" s="129"/>
      <c r="P13" s="129"/>
      <c r="Q13" s="129"/>
      <c r="R13" s="129"/>
      <c r="S13" s="129"/>
    </row>
    <row r="14" spans="1:19" x14ac:dyDescent="0.25">
      <c r="J14" s="148"/>
      <c r="K14" s="148"/>
      <c r="L14" s="129"/>
      <c r="M14" s="129"/>
      <c r="N14" s="129"/>
      <c r="O14" s="129"/>
      <c r="P14" s="129"/>
      <c r="Q14" s="129"/>
      <c r="R14" s="129"/>
      <c r="S14" s="129"/>
    </row>
    <row r="15" spans="1:19" x14ac:dyDescent="0.25">
      <c r="J15" s="148"/>
      <c r="K15" s="148"/>
      <c r="L15" s="129"/>
      <c r="M15" s="129"/>
      <c r="N15" s="129"/>
      <c r="O15" s="129"/>
      <c r="P15" s="129"/>
      <c r="Q15" s="129"/>
      <c r="R15" s="129"/>
      <c r="S15" s="129"/>
    </row>
    <row r="16" spans="1:19" x14ac:dyDescent="0.25">
      <c r="J16" s="148"/>
      <c r="K16" s="148"/>
      <c r="L16" s="129"/>
      <c r="M16" s="129"/>
      <c r="N16" s="129"/>
      <c r="O16" s="129"/>
      <c r="P16" s="129"/>
      <c r="Q16" s="129"/>
      <c r="R16" s="129"/>
      <c r="S16" s="129"/>
    </row>
    <row r="17" spans="10:19" x14ac:dyDescent="0.25">
      <c r="J17" s="148"/>
      <c r="K17" s="148"/>
      <c r="L17" s="129"/>
      <c r="M17" s="129"/>
      <c r="N17" s="129"/>
      <c r="O17" s="129"/>
      <c r="P17" s="129"/>
      <c r="Q17" s="129"/>
      <c r="R17" s="129"/>
      <c r="S17" s="129"/>
    </row>
    <row r="18" spans="10:19" x14ac:dyDescent="0.25">
      <c r="J18" s="148"/>
      <c r="K18" s="148"/>
      <c r="L18" s="129"/>
      <c r="M18" s="129"/>
      <c r="N18" s="129"/>
      <c r="O18" s="129"/>
      <c r="P18" s="129"/>
      <c r="Q18" s="129"/>
      <c r="R18" s="129"/>
      <c r="S18" s="129"/>
    </row>
    <row r="19" spans="10:19" x14ac:dyDescent="0.25">
      <c r="J19" s="148"/>
      <c r="K19" s="148"/>
      <c r="L19" s="129"/>
      <c r="M19" s="129"/>
      <c r="N19" s="129"/>
      <c r="O19" s="129"/>
      <c r="P19" s="129"/>
      <c r="Q19" s="129"/>
      <c r="R19" s="129"/>
      <c r="S19" s="129"/>
    </row>
    <row r="20" spans="10:19" x14ac:dyDescent="0.25">
      <c r="J20" s="148"/>
      <c r="K20" s="148"/>
      <c r="L20" s="129"/>
      <c r="M20" s="129"/>
      <c r="N20" s="129"/>
      <c r="O20" s="129"/>
      <c r="P20" s="129"/>
      <c r="Q20" s="129"/>
      <c r="R20" s="129"/>
      <c r="S20" s="129"/>
    </row>
    <row r="21" spans="10:19" x14ac:dyDescent="0.25">
      <c r="J21" s="148"/>
      <c r="K21" s="148"/>
      <c r="L21" s="129"/>
      <c r="M21" s="129"/>
      <c r="N21" s="129"/>
      <c r="O21" s="129"/>
      <c r="P21" s="129"/>
      <c r="Q21" s="129"/>
      <c r="R21" s="129"/>
      <c r="S21" s="129"/>
    </row>
    <row r="22" spans="10:19" x14ac:dyDescent="0.25">
      <c r="J22" s="148"/>
      <c r="K22" s="148"/>
      <c r="L22" s="129"/>
      <c r="M22" s="129"/>
      <c r="N22" s="129"/>
      <c r="O22" s="129"/>
      <c r="P22" s="129"/>
      <c r="Q22" s="129"/>
      <c r="R22" s="129"/>
      <c r="S22" s="129"/>
    </row>
    <row r="23" spans="10:19" x14ac:dyDescent="0.25">
      <c r="J23" s="148"/>
      <c r="K23" s="148"/>
      <c r="L23" s="129"/>
      <c r="M23" s="129"/>
      <c r="N23" s="129"/>
      <c r="O23" s="129"/>
      <c r="P23" s="129"/>
      <c r="Q23" s="129"/>
      <c r="R23" s="129"/>
      <c r="S23" s="129"/>
    </row>
    <row r="24" spans="10:19" x14ac:dyDescent="0.25">
      <c r="J24" s="148"/>
      <c r="K24" s="148"/>
      <c r="L24" s="129"/>
      <c r="M24" s="129"/>
      <c r="N24" s="129"/>
      <c r="O24" s="129"/>
      <c r="P24" s="129"/>
      <c r="Q24" s="129"/>
      <c r="R24" s="129"/>
      <c r="S24" s="129"/>
    </row>
    <row r="25" spans="10:19" x14ac:dyDescent="0.25">
      <c r="J25" s="148"/>
      <c r="K25" s="148"/>
      <c r="L25" s="129"/>
      <c r="M25" s="129"/>
      <c r="N25" s="129"/>
      <c r="O25" s="129"/>
      <c r="P25" s="129"/>
      <c r="Q25" s="129"/>
      <c r="R25" s="129"/>
      <c r="S25" s="129"/>
    </row>
    <row r="26" spans="10:19" x14ac:dyDescent="0.25">
      <c r="J26" s="148"/>
      <c r="K26" s="148"/>
      <c r="L26" s="129"/>
      <c r="M26" s="129"/>
      <c r="N26" s="129"/>
      <c r="O26" s="129"/>
      <c r="P26" s="129"/>
      <c r="Q26" s="129"/>
      <c r="R26" s="129"/>
      <c r="S26" s="129"/>
    </row>
    <row r="27" spans="10:19" x14ac:dyDescent="0.25">
      <c r="J27" s="148"/>
      <c r="K27" s="148"/>
      <c r="L27" s="129"/>
      <c r="M27" s="129"/>
      <c r="N27" s="129"/>
      <c r="O27" s="129"/>
      <c r="P27" s="129"/>
      <c r="Q27" s="129"/>
      <c r="R27" s="129"/>
      <c r="S27" s="129"/>
    </row>
    <row r="28" spans="10:19" x14ac:dyDescent="0.25">
      <c r="J28" s="148"/>
      <c r="K28" s="148"/>
      <c r="L28" s="129"/>
      <c r="M28" s="129"/>
      <c r="N28" s="129"/>
      <c r="O28" s="129"/>
      <c r="P28" s="129"/>
      <c r="Q28" s="129"/>
      <c r="R28" s="129"/>
      <c r="S28" s="129"/>
    </row>
    <row r="29" spans="10:19" x14ac:dyDescent="0.25">
      <c r="J29" s="148"/>
      <c r="K29" s="148"/>
      <c r="L29" s="129"/>
      <c r="M29" s="129"/>
      <c r="N29" s="129"/>
      <c r="O29" s="129"/>
      <c r="P29" s="129"/>
      <c r="Q29" s="129"/>
      <c r="R29" s="129"/>
      <c r="S29" s="129"/>
    </row>
    <row r="30" spans="10:19" x14ac:dyDescent="0.25">
      <c r="J30" s="148"/>
      <c r="K30" s="148"/>
      <c r="L30" s="129"/>
      <c r="M30" s="129"/>
      <c r="N30" s="129"/>
      <c r="O30" s="129"/>
      <c r="P30" s="129"/>
      <c r="Q30" s="129"/>
      <c r="R30" s="129"/>
      <c r="S30" s="129"/>
    </row>
    <row r="31" spans="10:19" x14ac:dyDescent="0.25">
      <c r="J31" s="148"/>
      <c r="K31" s="148"/>
      <c r="L31" s="129"/>
      <c r="M31" s="129"/>
      <c r="N31" s="129"/>
      <c r="O31" s="129"/>
      <c r="P31" s="129"/>
      <c r="Q31" s="129"/>
      <c r="R31" s="129"/>
      <c r="S31" s="129"/>
    </row>
    <row r="32" spans="10:19" x14ac:dyDescent="0.25">
      <c r="J32" s="148"/>
      <c r="K32" s="148"/>
      <c r="L32" s="129"/>
      <c r="M32" s="129"/>
      <c r="N32" s="129"/>
      <c r="O32" s="129"/>
      <c r="P32" s="129"/>
      <c r="Q32" s="129"/>
      <c r="R32" s="129"/>
      <c r="S32" s="129"/>
    </row>
    <row r="33" spans="10:19" x14ac:dyDescent="0.25">
      <c r="J33" s="148"/>
      <c r="K33" s="148"/>
      <c r="L33" s="129"/>
      <c r="M33" s="129"/>
      <c r="N33" s="129"/>
      <c r="O33" s="129"/>
      <c r="P33" s="129"/>
      <c r="Q33" s="129"/>
      <c r="R33" s="129"/>
      <c r="S33" s="129"/>
    </row>
    <row r="34" spans="10:19" x14ac:dyDescent="0.25">
      <c r="J34" s="148"/>
      <c r="K34" s="148"/>
      <c r="L34" s="129"/>
      <c r="M34" s="129"/>
      <c r="N34" s="129"/>
      <c r="O34" s="129"/>
      <c r="P34" s="129"/>
      <c r="Q34" s="129"/>
      <c r="R34" s="129"/>
      <c r="S34" s="129"/>
    </row>
    <row r="35" spans="10:19" x14ac:dyDescent="0.25">
      <c r="J35" s="148"/>
      <c r="K35" s="148"/>
      <c r="L35" s="129"/>
      <c r="M35" s="129"/>
      <c r="N35" s="129"/>
      <c r="O35" s="129"/>
      <c r="P35" s="129"/>
      <c r="Q35" s="129"/>
      <c r="R35" s="129"/>
      <c r="S35" s="129"/>
    </row>
    <row r="36" spans="10:19" x14ac:dyDescent="0.25">
      <c r="J36" s="148"/>
      <c r="K36" s="148"/>
      <c r="L36" s="129"/>
      <c r="M36" s="129"/>
      <c r="N36" s="129"/>
      <c r="O36" s="129"/>
      <c r="P36" s="129"/>
      <c r="Q36" s="129"/>
      <c r="R36" s="129"/>
      <c r="S36" s="129"/>
    </row>
    <row r="37" spans="10:19" x14ac:dyDescent="0.25">
      <c r="J37" s="148"/>
      <c r="K37" s="148"/>
      <c r="L37" s="129"/>
      <c r="M37" s="129"/>
      <c r="N37" s="129"/>
      <c r="O37" s="129"/>
      <c r="P37" s="129"/>
      <c r="Q37" s="129"/>
      <c r="R37" s="129"/>
      <c r="S37" s="129"/>
    </row>
    <row r="38" spans="10:19" x14ac:dyDescent="0.25">
      <c r="J38" s="148"/>
      <c r="K38" s="148"/>
      <c r="L38" s="129"/>
      <c r="M38" s="129"/>
      <c r="N38" s="129"/>
      <c r="O38" s="129"/>
      <c r="P38" s="129"/>
      <c r="Q38" s="129"/>
      <c r="R38" s="129"/>
      <c r="S38" s="129"/>
    </row>
    <row r="39" spans="10:19" x14ac:dyDescent="0.25">
      <c r="J39" s="148"/>
      <c r="K39" s="148"/>
      <c r="L39" s="129"/>
      <c r="M39" s="129"/>
      <c r="N39" s="129"/>
      <c r="O39" s="129"/>
      <c r="P39" s="129"/>
      <c r="Q39" s="129"/>
      <c r="R39" s="129"/>
      <c r="S39" s="129"/>
    </row>
    <row r="40" spans="10:19" x14ac:dyDescent="0.25">
      <c r="J40" s="148"/>
      <c r="K40" s="148"/>
      <c r="L40" s="129"/>
      <c r="M40" s="129"/>
      <c r="N40" s="129"/>
      <c r="O40" s="129"/>
      <c r="P40" s="129"/>
      <c r="Q40" s="129"/>
      <c r="R40" s="129"/>
      <c r="S40" s="129"/>
    </row>
    <row r="41" spans="10:19" x14ac:dyDescent="0.25">
      <c r="J41" s="148"/>
      <c r="K41" s="148"/>
      <c r="L41" s="129"/>
      <c r="M41" s="129"/>
      <c r="N41" s="129"/>
      <c r="O41" s="129"/>
      <c r="P41" s="129"/>
      <c r="Q41" s="129"/>
      <c r="R41" s="129"/>
      <c r="S41" s="129"/>
    </row>
    <row r="42" spans="10:19" x14ac:dyDescent="0.25">
      <c r="J42" s="148"/>
      <c r="K42" s="148"/>
      <c r="L42" s="129"/>
      <c r="M42" s="129"/>
      <c r="N42" s="129"/>
      <c r="O42" s="129"/>
      <c r="P42" s="129"/>
      <c r="Q42" s="129"/>
      <c r="R42" s="129"/>
      <c r="S42" s="129"/>
    </row>
    <row r="43" spans="10:19" x14ac:dyDescent="0.25">
      <c r="J43" s="148"/>
      <c r="K43" s="148"/>
      <c r="L43" s="129"/>
      <c r="M43" s="129"/>
      <c r="N43" s="129"/>
      <c r="O43" s="129"/>
      <c r="P43" s="129"/>
      <c r="Q43" s="129"/>
      <c r="R43" s="129"/>
      <c r="S43" s="129"/>
    </row>
    <row r="44" spans="10:19" x14ac:dyDescent="0.25">
      <c r="J44" s="148"/>
      <c r="K44" s="148"/>
      <c r="L44" s="129"/>
      <c r="M44" s="129"/>
      <c r="N44" s="129"/>
      <c r="O44" s="129"/>
      <c r="P44" s="129"/>
      <c r="Q44" s="129"/>
      <c r="R44" s="129"/>
      <c r="S44" s="129"/>
    </row>
    <row r="45" spans="10:19" x14ac:dyDescent="0.25">
      <c r="J45" s="148"/>
      <c r="K45" s="148"/>
      <c r="L45" s="129"/>
      <c r="M45" s="129"/>
      <c r="N45" s="129"/>
      <c r="O45" s="129"/>
      <c r="P45" s="129"/>
      <c r="Q45" s="129"/>
      <c r="R45" s="129"/>
      <c r="S45" s="129"/>
    </row>
    <row r="46" spans="10:19" x14ac:dyDescent="0.25">
      <c r="J46" s="148"/>
      <c r="K46" s="148"/>
      <c r="L46" s="129"/>
      <c r="M46" s="129"/>
      <c r="N46" s="129"/>
      <c r="O46" s="129"/>
      <c r="P46" s="129"/>
      <c r="Q46" s="129"/>
      <c r="R46" s="129"/>
      <c r="S46" s="129"/>
    </row>
    <row r="47" spans="10:19" x14ac:dyDescent="0.25">
      <c r="J47" s="148"/>
      <c r="K47" s="148"/>
      <c r="L47" s="129"/>
      <c r="M47" s="129"/>
      <c r="N47" s="129"/>
      <c r="O47" s="129"/>
      <c r="P47" s="129"/>
      <c r="Q47" s="129"/>
      <c r="R47" s="129"/>
      <c r="S47" s="129"/>
    </row>
    <row r="48" spans="10:19" x14ac:dyDescent="0.25">
      <c r="J48" s="148"/>
      <c r="K48" s="148"/>
      <c r="L48" s="129"/>
      <c r="M48" s="129"/>
      <c r="N48" s="129"/>
      <c r="O48" s="129"/>
      <c r="P48" s="129"/>
      <c r="Q48" s="129"/>
      <c r="R48" s="129"/>
      <c r="S48" s="129"/>
    </row>
    <row r="49" spans="10:19" x14ac:dyDescent="0.25">
      <c r="J49" s="148"/>
      <c r="K49" s="148"/>
      <c r="L49" s="129"/>
      <c r="M49" s="129"/>
      <c r="N49" s="129"/>
      <c r="O49" s="129"/>
      <c r="P49" s="129"/>
      <c r="Q49" s="129"/>
      <c r="R49" s="129"/>
      <c r="S49" s="129"/>
    </row>
    <row r="50" spans="10:19" x14ac:dyDescent="0.25">
      <c r="J50" s="148"/>
      <c r="K50" s="148"/>
      <c r="L50" s="129"/>
      <c r="M50" s="129"/>
      <c r="N50" s="129"/>
      <c r="O50" s="129"/>
      <c r="P50" s="129"/>
      <c r="Q50" s="129"/>
      <c r="R50" s="129"/>
      <c r="S50" s="129"/>
    </row>
    <row r="51" spans="10:19" x14ac:dyDescent="0.25">
      <c r="J51" s="148"/>
      <c r="K51" s="148"/>
      <c r="L51" s="129"/>
      <c r="M51" s="129"/>
      <c r="N51" s="129"/>
      <c r="O51" s="129"/>
      <c r="P51" s="129"/>
      <c r="Q51" s="129"/>
      <c r="R51" s="129"/>
      <c r="S51" s="129"/>
    </row>
    <row r="52" spans="10:19" x14ac:dyDescent="0.25">
      <c r="J52" s="148"/>
      <c r="K52" s="148"/>
      <c r="L52" s="129"/>
      <c r="M52" s="129"/>
      <c r="N52" s="129"/>
      <c r="O52" s="129"/>
      <c r="P52" s="129"/>
      <c r="Q52" s="129"/>
      <c r="R52" s="129"/>
      <c r="S52" s="129"/>
    </row>
    <row r="53" spans="10:19" x14ac:dyDescent="0.25">
      <c r="J53" s="148"/>
      <c r="K53" s="148"/>
      <c r="L53" s="129"/>
      <c r="M53" s="129"/>
      <c r="N53" s="129"/>
      <c r="O53" s="129"/>
      <c r="P53" s="129"/>
      <c r="Q53" s="129"/>
      <c r="R53" s="129"/>
      <c r="S53" s="129"/>
    </row>
    <row r="54" spans="10:19" x14ac:dyDescent="0.25">
      <c r="J54" s="148"/>
      <c r="K54" s="148"/>
      <c r="L54" s="129"/>
      <c r="M54" s="129"/>
      <c r="N54" s="129"/>
      <c r="O54" s="129"/>
      <c r="P54" s="129"/>
      <c r="Q54" s="129"/>
      <c r="R54" s="129"/>
      <c r="S54" s="129"/>
    </row>
    <row r="55" spans="10:19" x14ac:dyDescent="0.25">
      <c r="J55" s="148"/>
      <c r="K55" s="148"/>
      <c r="L55" s="129"/>
      <c r="M55" s="129"/>
      <c r="N55" s="129"/>
      <c r="O55" s="129"/>
      <c r="P55" s="129"/>
      <c r="Q55" s="129"/>
      <c r="R55" s="129"/>
      <c r="S55" s="129"/>
    </row>
    <row r="56" spans="10:19" x14ac:dyDescent="0.25">
      <c r="J56" s="148"/>
      <c r="K56" s="148"/>
      <c r="L56" s="129"/>
      <c r="M56" s="129"/>
      <c r="N56" s="129"/>
      <c r="O56" s="129"/>
      <c r="P56" s="129"/>
      <c r="Q56" s="129"/>
      <c r="R56" s="129"/>
      <c r="S56" s="129"/>
    </row>
    <row r="57" spans="10:19" x14ac:dyDescent="0.25">
      <c r="J57" s="148"/>
      <c r="K57" s="148"/>
      <c r="L57" s="129"/>
      <c r="M57" s="129"/>
      <c r="N57" s="129"/>
      <c r="O57" s="129"/>
      <c r="P57" s="129"/>
      <c r="Q57" s="129"/>
      <c r="R57" s="129"/>
      <c r="S57" s="129"/>
    </row>
    <row r="58" spans="10:19" x14ac:dyDescent="0.25">
      <c r="J58" s="148"/>
      <c r="K58" s="148"/>
      <c r="L58" s="129"/>
      <c r="M58" s="129"/>
      <c r="N58" s="129"/>
      <c r="O58" s="129"/>
      <c r="P58" s="129"/>
      <c r="Q58" s="129"/>
      <c r="R58" s="129"/>
      <c r="S58" s="129"/>
    </row>
    <row r="59" spans="10:19" x14ac:dyDescent="0.25">
      <c r="J59" s="148"/>
      <c r="K59" s="148"/>
      <c r="L59" s="129"/>
      <c r="M59" s="129"/>
      <c r="N59" s="129"/>
      <c r="O59" s="129"/>
      <c r="P59" s="129"/>
      <c r="Q59" s="129"/>
      <c r="R59" s="129"/>
      <c r="S59" s="129"/>
    </row>
    <row r="60" spans="10:19" x14ac:dyDescent="0.25">
      <c r="J60" s="148"/>
      <c r="K60" s="148"/>
      <c r="L60" s="129"/>
      <c r="M60" s="129"/>
      <c r="N60" s="129"/>
      <c r="O60" s="129"/>
      <c r="P60" s="129"/>
      <c r="Q60" s="129"/>
      <c r="R60" s="129"/>
      <c r="S60" s="129"/>
    </row>
    <row r="61" spans="10:19" x14ac:dyDescent="0.25">
      <c r="J61" s="148"/>
      <c r="K61" s="148"/>
      <c r="L61" s="129"/>
      <c r="M61" s="129"/>
      <c r="N61" s="129"/>
      <c r="O61" s="129"/>
      <c r="P61" s="129"/>
      <c r="Q61" s="129"/>
      <c r="R61" s="129"/>
      <c r="S61" s="129"/>
    </row>
    <row r="62" spans="10:19" x14ac:dyDescent="0.25">
      <c r="J62" s="148"/>
      <c r="K62" s="148"/>
      <c r="L62" s="129"/>
      <c r="M62" s="129"/>
      <c r="N62" s="129"/>
      <c r="O62" s="129"/>
      <c r="P62" s="129"/>
      <c r="Q62" s="129"/>
      <c r="R62" s="129"/>
      <c r="S62" s="129"/>
    </row>
    <row r="63" spans="10:19" x14ac:dyDescent="0.25">
      <c r="J63" s="148"/>
      <c r="K63" s="148"/>
      <c r="L63" s="129"/>
      <c r="M63" s="129"/>
      <c r="N63" s="129"/>
      <c r="O63" s="129"/>
      <c r="P63" s="129"/>
      <c r="Q63" s="129"/>
      <c r="R63" s="129"/>
      <c r="S63" s="129"/>
    </row>
    <row r="64" spans="10:19" x14ac:dyDescent="0.25">
      <c r="J64" s="148"/>
      <c r="K64" s="148"/>
      <c r="L64" s="129"/>
      <c r="M64" s="129"/>
      <c r="N64" s="129"/>
      <c r="O64" s="129"/>
      <c r="P64" s="129"/>
      <c r="Q64" s="129"/>
      <c r="R64" s="129"/>
      <c r="S64" s="129"/>
    </row>
    <row r="65" spans="10:19" x14ac:dyDescent="0.25">
      <c r="J65" s="148"/>
      <c r="K65" s="148"/>
      <c r="L65" s="129"/>
      <c r="M65" s="129"/>
      <c r="N65" s="129"/>
      <c r="O65" s="129"/>
      <c r="P65" s="129"/>
      <c r="Q65" s="129"/>
      <c r="R65" s="129"/>
      <c r="S65" s="129"/>
    </row>
    <row r="66" spans="10:19" x14ac:dyDescent="0.25">
      <c r="J66" s="148"/>
      <c r="K66" s="148"/>
      <c r="L66" s="129"/>
      <c r="M66" s="129"/>
      <c r="N66" s="129"/>
      <c r="O66" s="129"/>
      <c r="P66" s="129"/>
      <c r="Q66" s="129"/>
      <c r="R66" s="129"/>
      <c r="S66" s="129"/>
    </row>
    <row r="67" spans="10:19" x14ac:dyDescent="0.25">
      <c r="J67" s="148"/>
      <c r="K67" s="148"/>
      <c r="L67" s="129"/>
      <c r="M67" s="129"/>
      <c r="N67" s="129"/>
      <c r="O67" s="129"/>
      <c r="P67" s="129"/>
      <c r="Q67" s="129"/>
      <c r="R67" s="129"/>
      <c r="S67" s="129"/>
    </row>
    <row r="68" spans="10:19" x14ac:dyDescent="0.25">
      <c r="J68" s="148"/>
      <c r="K68" s="148"/>
      <c r="L68" s="129"/>
      <c r="M68" s="129"/>
      <c r="N68" s="129"/>
      <c r="O68" s="129"/>
      <c r="P68" s="129"/>
      <c r="Q68" s="129"/>
      <c r="R68" s="129"/>
      <c r="S68" s="129"/>
    </row>
    <row r="69" spans="10:19" x14ac:dyDescent="0.25">
      <c r="J69" s="148"/>
      <c r="K69" s="148"/>
      <c r="L69" s="129"/>
      <c r="M69" s="129"/>
      <c r="N69" s="129"/>
      <c r="O69" s="129"/>
      <c r="P69" s="129"/>
      <c r="Q69" s="129"/>
      <c r="R69" s="129"/>
      <c r="S69" s="129"/>
    </row>
    <row r="70" spans="10:19" x14ac:dyDescent="0.25">
      <c r="J70" s="148"/>
      <c r="K70" s="148"/>
      <c r="L70" s="129"/>
      <c r="M70" s="129"/>
      <c r="N70" s="129"/>
      <c r="O70" s="129"/>
      <c r="P70" s="129"/>
      <c r="Q70" s="129"/>
      <c r="R70" s="129"/>
      <c r="S70" s="129"/>
    </row>
    <row r="71" spans="10:19" x14ac:dyDescent="0.25">
      <c r="J71" s="148"/>
      <c r="K71" s="148"/>
      <c r="L71" s="129"/>
      <c r="M71" s="129"/>
      <c r="N71" s="129"/>
      <c r="O71" s="129"/>
      <c r="P71" s="129"/>
      <c r="Q71" s="129"/>
      <c r="R71" s="129"/>
      <c r="S71" s="129"/>
    </row>
    <row r="72" spans="10:19" x14ac:dyDescent="0.25">
      <c r="J72" s="148"/>
      <c r="K72" s="148"/>
      <c r="L72" s="129"/>
      <c r="M72" s="129"/>
      <c r="N72" s="129"/>
      <c r="O72" s="129"/>
      <c r="P72" s="129"/>
      <c r="Q72" s="129"/>
      <c r="R72" s="129"/>
      <c r="S72" s="129"/>
    </row>
    <row r="73" spans="10:19" x14ac:dyDescent="0.25">
      <c r="J73" s="148"/>
      <c r="K73" s="148"/>
      <c r="L73" s="129"/>
      <c r="M73" s="129"/>
      <c r="N73" s="129"/>
      <c r="O73" s="129"/>
      <c r="P73" s="129"/>
      <c r="Q73" s="129"/>
      <c r="R73" s="129"/>
      <c r="S73" s="129"/>
    </row>
    <row r="74" spans="10:19" x14ac:dyDescent="0.25">
      <c r="J74" s="148"/>
      <c r="K74" s="148"/>
      <c r="L74" s="129"/>
      <c r="M74" s="129"/>
      <c r="N74" s="129"/>
      <c r="O74" s="129"/>
      <c r="P74" s="129"/>
      <c r="Q74" s="129"/>
      <c r="R74" s="129"/>
      <c r="S74" s="129"/>
    </row>
    <row r="75" spans="10:19" x14ac:dyDescent="0.25">
      <c r="J75" s="148"/>
      <c r="K75" s="148"/>
      <c r="L75" s="129"/>
      <c r="M75" s="129"/>
      <c r="N75" s="129"/>
      <c r="O75" s="129"/>
      <c r="P75" s="129"/>
      <c r="Q75" s="129"/>
      <c r="R75" s="129"/>
      <c r="S75" s="129"/>
    </row>
    <row r="76" spans="10:19" x14ac:dyDescent="0.25">
      <c r="J76" s="148"/>
      <c r="K76" s="148"/>
      <c r="L76" s="129"/>
      <c r="M76" s="129"/>
      <c r="N76" s="129"/>
      <c r="O76" s="129"/>
      <c r="P76" s="129"/>
      <c r="Q76" s="129"/>
      <c r="R76" s="129"/>
      <c r="S76" s="129"/>
    </row>
    <row r="77" spans="10:19" x14ac:dyDescent="0.25">
      <c r="J77" s="148"/>
      <c r="K77" s="148"/>
      <c r="L77" s="129"/>
      <c r="M77" s="129"/>
      <c r="N77" s="129"/>
      <c r="O77" s="129"/>
      <c r="P77" s="129"/>
      <c r="Q77" s="129"/>
      <c r="R77" s="129"/>
      <c r="S77" s="129"/>
    </row>
    <row r="78" spans="10:19" x14ac:dyDescent="0.25">
      <c r="J78" s="148"/>
      <c r="K78" s="148"/>
      <c r="L78" s="129"/>
      <c r="M78" s="129"/>
      <c r="N78" s="129"/>
      <c r="O78" s="129"/>
      <c r="P78" s="129"/>
      <c r="Q78" s="129"/>
      <c r="R78" s="129"/>
      <c r="S78" s="129"/>
    </row>
    <row r="79" spans="10:19" x14ac:dyDescent="0.25">
      <c r="J79" s="148"/>
      <c r="K79" s="148"/>
      <c r="L79" s="129"/>
      <c r="M79" s="129"/>
      <c r="N79" s="129"/>
      <c r="O79" s="129"/>
      <c r="P79" s="129"/>
      <c r="Q79" s="129"/>
      <c r="R79" s="129"/>
      <c r="S79" s="129"/>
    </row>
    <row r="80" spans="10:19" x14ac:dyDescent="0.25">
      <c r="J80" s="148"/>
      <c r="K80" s="148"/>
      <c r="L80" s="129"/>
      <c r="M80" s="129"/>
      <c r="N80" s="129"/>
      <c r="O80" s="129"/>
      <c r="P80" s="129"/>
      <c r="Q80" s="129"/>
      <c r="R80" s="129"/>
      <c r="S80" s="129"/>
    </row>
    <row r="81" spans="10:19" x14ac:dyDescent="0.25">
      <c r="J81" s="148"/>
      <c r="K81" s="148"/>
      <c r="L81" s="129"/>
      <c r="M81" s="129"/>
      <c r="N81" s="129"/>
      <c r="O81" s="129"/>
      <c r="P81" s="129"/>
      <c r="Q81" s="129"/>
      <c r="R81" s="129"/>
      <c r="S81" s="129"/>
    </row>
    <row r="82" spans="10:19" x14ac:dyDescent="0.25">
      <c r="J82" s="148"/>
      <c r="K82" s="148"/>
      <c r="L82" s="129"/>
      <c r="M82" s="129"/>
      <c r="N82" s="129"/>
      <c r="O82" s="129"/>
      <c r="P82" s="129"/>
      <c r="Q82" s="129"/>
      <c r="R82" s="129"/>
      <c r="S82" s="129"/>
    </row>
    <row r="83" spans="10:19" x14ac:dyDescent="0.25">
      <c r="J83" s="148"/>
      <c r="K83" s="148"/>
      <c r="L83" s="129"/>
      <c r="M83" s="129"/>
      <c r="N83" s="129"/>
      <c r="O83" s="129"/>
      <c r="P83" s="129"/>
      <c r="Q83" s="129"/>
      <c r="R83" s="129"/>
      <c r="S83" s="129"/>
    </row>
    <row r="84" spans="10:19" x14ac:dyDescent="0.25">
      <c r="J84" s="148"/>
      <c r="K84" s="148"/>
      <c r="L84" s="129"/>
      <c r="M84" s="129"/>
      <c r="N84" s="129"/>
      <c r="O84" s="129"/>
      <c r="P84" s="129"/>
      <c r="Q84" s="129"/>
      <c r="R84" s="129"/>
      <c r="S84" s="129"/>
    </row>
    <row r="85" spans="10:19" x14ac:dyDescent="0.25">
      <c r="J85" s="148"/>
      <c r="K85" s="148"/>
      <c r="L85" s="129"/>
      <c r="M85" s="129"/>
      <c r="N85" s="129"/>
      <c r="O85" s="129"/>
      <c r="P85" s="129"/>
      <c r="Q85" s="129"/>
      <c r="R85" s="129"/>
      <c r="S85" s="129"/>
    </row>
    <row r="86" spans="10:19" x14ac:dyDescent="0.25">
      <c r="J86" s="148"/>
      <c r="K86" s="148"/>
      <c r="L86" s="129"/>
      <c r="M86" s="129"/>
      <c r="N86" s="129"/>
      <c r="O86" s="129"/>
      <c r="P86" s="129"/>
      <c r="Q86" s="129"/>
      <c r="R86" s="129"/>
      <c r="S86" s="129"/>
    </row>
    <row r="87" spans="10:19" x14ac:dyDescent="0.25">
      <c r="J87" s="148"/>
      <c r="K87" s="148"/>
      <c r="L87" s="129"/>
      <c r="M87" s="129"/>
      <c r="N87" s="129"/>
      <c r="O87" s="129"/>
      <c r="P87" s="129"/>
      <c r="Q87" s="129"/>
      <c r="R87" s="129"/>
      <c r="S87" s="129"/>
    </row>
    <row r="88" spans="10:19" x14ac:dyDescent="0.25">
      <c r="J88" s="148"/>
      <c r="K88" s="148"/>
      <c r="L88" s="129"/>
      <c r="M88" s="129"/>
      <c r="N88" s="129"/>
      <c r="O88" s="129"/>
      <c r="P88" s="129"/>
      <c r="Q88" s="129"/>
      <c r="R88" s="129"/>
      <c r="S88" s="129"/>
    </row>
    <row r="89" spans="10:19" x14ac:dyDescent="0.25">
      <c r="J89" s="148"/>
      <c r="K89" s="148"/>
      <c r="L89" s="129"/>
      <c r="M89" s="129"/>
      <c r="N89" s="129"/>
      <c r="O89" s="129"/>
      <c r="P89" s="129"/>
      <c r="Q89" s="129"/>
      <c r="R89" s="129"/>
      <c r="S89" s="129"/>
    </row>
    <row r="90" spans="10:19" x14ac:dyDescent="0.25">
      <c r="J90" s="148"/>
      <c r="K90" s="148"/>
      <c r="L90" s="129"/>
      <c r="M90" s="129"/>
      <c r="N90" s="129"/>
      <c r="O90" s="129"/>
      <c r="P90" s="129"/>
      <c r="Q90" s="129"/>
      <c r="R90" s="129"/>
      <c r="S90" s="129"/>
    </row>
    <row r="91" spans="10:19" x14ac:dyDescent="0.25">
      <c r="J91" s="148"/>
      <c r="K91" s="148"/>
      <c r="L91" s="129"/>
      <c r="M91" s="129"/>
      <c r="N91" s="129"/>
      <c r="O91" s="129"/>
      <c r="P91" s="129"/>
      <c r="Q91" s="129"/>
      <c r="R91" s="129"/>
      <c r="S91" s="129"/>
    </row>
    <row r="92" spans="10:19" x14ac:dyDescent="0.25">
      <c r="J92" s="148"/>
      <c r="K92" s="148"/>
      <c r="L92" s="129"/>
      <c r="M92" s="129"/>
      <c r="N92" s="129"/>
      <c r="O92" s="129"/>
      <c r="P92" s="129"/>
      <c r="Q92" s="129"/>
      <c r="R92" s="129"/>
      <c r="S92" s="129"/>
    </row>
    <row r="93" spans="10:19" x14ac:dyDescent="0.25">
      <c r="J93" s="148"/>
      <c r="K93" s="148"/>
      <c r="L93" s="129"/>
      <c r="M93" s="129"/>
      <c r="N93" s="129"/>
      <c r="O93" s="129"/>
      <c r="P93" s="129"/>
      <c r="Q93" s="129"/>
      <c r="R93" s="129"/>
      <c r="S93" s="129"/>
    </row>
    <row r="94" spans="10:19" x14ac:dyDescent="0.25">
      <c r="J94" s="148"/>
      <c r="K94" s="148"/>
      <c r="L94" s="129"/>
      <c r="M94" s="129"/>
      <c r="N94" s="129"/>
      <c r="O94" s="129"/>
      <c r="P94" s="129"/>
      <c r="Q94" s="129"/>
      <c r="R94" s="129"/>
      <c r="S94" s="129"/>
    </row>
    <row r="95" spans="10:19" x14ac:dyDescent="0.25">
      <c r="J95" s="148"/>
      <c r="K95" s="148"/>
      <c r="L95" s="129"/>
      <c r="M95" s="129"/>
      <c r="N95" s="129"/>
      <c r="O95" s="129"/>
      <c r="P95" s="129"/>
      <c r="Q95" s="129"/>
      <c r="R95" s="129"/>
      <c r="S95" s="129"/>
    </row>
    <row r="96" spans="10:19" x14ac:dyDescent="0.25">
      <c r="J96" s="148"/>
      <c r="K96" s="148"/>
      <c r="L96" s="129"/>
      <c r="M96" s="129"/>
      <c r="N96" s="129"/>
      <c r="O96" s="129"/>
      <c r="P96" s="129"/>
      <c r="Q96" s="129"/>
      <c r="R96" s="129"/>
      <c r="S96" s="129"/>
    </row>
    <row r="97" spans="10:19" x14ac:dyDescent="0.25">
      <c r="J97" s="148"/>
      <c r="K97" s="148"/>
      <c r="L97" s="129"/>
      <c r="M97" s="129"/>
      <c r="N97" s="129"/>
      <c r="O97" s="129"/>
      <c r="P97" s="129"/>
      <c r="Q97" s="129"/>
      <c r="R97" s="129"/>
      <c r="S97" s="129"/>
    </row>
    <row r="98" spans="10:19" x14ac:dyDescent="0.25">
      <c r="J98" s="148"/>
      <c r="K98" s="148"/>
      <c r="L98" s="129"/>
      <c r="M98" s="129"/>
      <c r="N98" s="129"/>
      <c r="O98" s="129"/>
      <c r="P98" s="129"/>
      <c r="Q98" s="129"/>
      <c r="R98" s="129"/>
      <c r="S98" s="129"/>
    </row>
    <row r="99" spans="10:19" x14ac:dyDescent="0.25">
      <c r="J99" s="148"/>
      <c r="K99" s="148"/>
      <c r="L99" s="129"/>
      <c r="M99" s="129"/>
      <c r="N99" s="129"/>
      <c r="O99" s="129"/>
      <c r="P99" s="129"/>
      <c r="Q99" s="129"/>
      <c r="R99" s="129"/>
      <c r="S99" s="129"/>
    </row>
    <row r="100" spans="10:19" x14ac:dyDescent="0.25">
      <c r="J100" s="148"/>
      <c r="K100" s="148"/>
      <c r="L100" s="129"/>
      <c r="M100" s="129"/>
      <c r="N100" s="129"/>
      <c r="O100" s="129"/>
      <c r="P100" s="129"/>
      <c r="Q100" s="129"/>
      <c r="R100" s="129"/>
      <c r="S100" s="129"/>
    </row>
    <row r="101" spans="10:19" x14ac:dyDescent="0.25">
      <c r="J101" s="148"/>
      <c r="K101" s="148"/>
      <c r="L101" s="129"/>
      <c r="M101" s="129"/>
      <c r="N101" s="129"/>
      <c r="O101" s="129"/>
      <c r="P101" s="129"/>
      <c r="Q101" s="129"/>
      <c r="R101" s="129"/>
      <c r="S101" s="129"/>
    </row>
    <row r="102" spans="10:19" x14ac:dyDescent="0.25">
      <c r="J102" s="148"/>
      <c r="K102" s="148"/>
      <c r="L102" s="129"/>
      <c r="M102" s="129"/>
      <c r="N102" s="129"/>
      <c r="O102" s="129"/>
      <c r="P102" s="129"/>
      <c r="Q102" s="129"/>
      <c r="R102" s="129"/>
      <c r="S102" s="129"/>
    </row>
    <row r="103" spans="10:19" x14ac:dyDescent="0.25">
      <c r="J103" s="148"/>
      <c r="K103" s="148"/>
      <c r="L103" s="129"/>
      <c r="M103" s="129"/>
      <c r="N103" s="129"/>
      <c r="O103" s="129"/>
      <c r="P103" s="129"/>
      <c r="Q103" s="129"/>
      <c r="R103" s="129"/>
      <c r="S103" s="129"/>
    </row>
    <row r="104" spans="10:19" x14ac:dyDescent="0.25">
      <c r="J104" s="148"/>
      <c r="K104" s="148"/>
      <c r="L104" s="129"/>
      <c r="M104" s="129"/>
      <c r="N104" s="129"/>
      <c r="O104" s="129"/>
      <c r="P104" s="129"/>
      <c r="Q104" s="129"/>
      <c r="R104" s="129"/>
      <c r="S104" s="129"/>
    </row>
    <row r="105" spans="10:19" x14ac:dyDescent="0.25">
      <c r="J105" s="148"/>
      <c r="K105" s="148"/>
      <c r="L105" s="129"/>
      <c r="M105" s="129"/>
      <c r="N105" s="129"/>
      <c r="O105" s="129"/>
      <c r="P105" s="129"/>
      <c r="Q105" s="129"/>
      <c r="R105" s="129"/>
      <c r="S105" s="129"/>
    </row>
    <row r="106" spans="10:19" x14ac:dyDescent="0.25">
      <c r="J106" s="148"/>
      <c r="K106" s="148"/>
      <c r="L106" s="129"/>
      <c r="M106" s="129"/>
      <c r="N106" s="129"/>
      <c r="O106" s="129"/>
      <c r="P106" s="129"/>
      <c r="Q106" s="129"/>
      <c r="R106" s="129"/>
      <c r="S106" s="129"/>
    </row>
    <row r="107" spans="10:19" x14ac:dyDescent="0.25">
      <c r="J107" s="148"/>
      <c r="K107" s="148"/>
      <c r="L107" s="129"/>
      <c r="M107" s="129"/>
      <c r="N107" s="129"/>
      <c r="O107" s="129"/>
      <c r="P107" s="129"/>
      <c r="Q107" s="129"/>
      <c r="R107" s="129"/>
      <c r="S107" s="129"/>
    </row>
    <row r="108" spans="10:19" x14ac:dyDescent="0.25">
      <c r="J108" s="148"/>
      <c r="K108" s="148"/>
      <c r="L108" s="129"/>
      <c r="M108" s="129"/>
      <c r="N108" s="129"/>
      <c r="O108" s="129"/>
      <c r="P108" s="129"/>
      <c r="Q108" s="129"/>
      <c r="R108" s="129"/>
      <c r="S108" s="129"/>
    </row>
    <row r="109" spans="10:19" x14ac:dyDescent="0.25">
      <c r="J109" s="148"/>
      <c r="K109" s="148"/>
      <c r="L109" s="129"/>
      <c r="M109" s="129"/>
      <c r="N109" s="129"/>
      <c r="O109" s="129"/>
      <c r="P109" s="129"/>
      <c r="Q109" s="129"/>
      <c r="R109" s="129"/>
      <c r="S109" s="129"/>
    </row>
    <row r="110" spans="10:19" x14ac:dyDescent="0.25">
      <c r="J110" s="148"/>
      <c r="K110" s="148"/>
      <c r="L110" s="129"/>
      <c r="M110" s="129"/>
      <c r="N110" s="129"/>
      <c r="O110" s="129"/>
      <c r="P110" s="129"/>
      <c r="Q110" s="129"/>
      <c r="R110" s="129"/>
      <c r="S110" s="129"/>
    </row>
    <row r="111" spans="10:19" x14ac:dyDescent="0.25">
      <c r="J111" s="148"/>
      <c r="K111" s="148"/>
      <c r="L111" s="129"/>
      <c r="M111" s="129"/>
      <c r="N111" s="129"/>
      <c r="O111" s="129"/>
      <c r="P111" s="129"/>
      <c r="Q111" s="129"/>
      <c r="R111" s="129"/>
      <c r="S111" s="129"/>
    </row>
    <row r="112" spans="10:19" x14ac:dyDescent="0.25">
      <c r="J112" s="148"/>
      <c r="K112" s="148"/>
      <c r="L112" s="129"/>
      <c r="M112" s="129"/>
      <c r="N112" s="129"/>
      <c r="O112" s="129"/>
      <c r="P112" s="129"/>
      <c r="Q112" s="129"/>
      <c r="R112" s="129"/>
      <c r="S112" s="129"/>
    </row>
    <row r="113" spans="10:19" x14ac:dyDescent="0.25">
      <c r="J113" s="148"/>
      <c r="K113" s="148"/>
      <c r="L113" s="129"/>
      <c r="M113" s="129"/>
      <c r="N113" s="129"/>
      <c r="O113" s="129"/>
      <c r="P113" s="129"/>
      <c r="Q113" s="129"/>
      <c r="R113" s="129"/>
      <c r="S113" s="129"/>
    </row>
    <row r="114" spans="10:19" x14ac:dyDescent="0.25">
      <c r="J114" s="148"/>
      <c r="K114" s="148"/>
      <c r="L114" s="129"/>
      <c r="M114" s="129"/>
      <c r="N114" s="129"/>
      <c r="O114" s="129"/>
      <c r="P114" s="129"/>
      <c r="Q114" s="129"/>
      <c r="R114" s="129"/>
      <c r="S114" s="129"/>
    </row>
    <row r="115" spans="10:19" x14ac:dyDescent="0.25">
      <c r="J115" s="148"/>
      <c r="K115" s="148"/>
      <c r="L115" s="129"/>
      <c r="M115" s="129"/>
      <c r="N115" s="129"/>
      <c r="O115" s="129"/>
      <c r="P115" s="129"/>
      <c r="Q115" s="129"/>
      <c r="R115" s="129"/>
      <c r="S115" s="129"/>
    </row>
    <row r="116" spans="10:19" x14ac:dyDescent="0.25">
      <c r="J116" s="148"/>
      <c r="K116" s="148"/>
      <c r="L116" s="129"/>
      <c r="M116" s="129"/>
      <c r="N116" s="129"/>
      <c r="O116" s="129"/>
      <c r="P116" s="129"/>
      <c r="Q116" s="129"/>
      <c r="R116" s="129"/>
      <c r="S116" s="129"/>
    </row>
    <row r="117" spans="10:19" x14ac:dyDescent="0.25">
      <c r="J117" s="148"/>
      <c r="K117" s="148"/>
      <c r="L117" s="129"/>
      <c r="M117" s="129"/>
      <c r="N117" s="129"/>
      <c r="O117" s="129"/>
      <c r="P117" s="129"/>
      <c r="Q117" s="129"/>
      <c r="R117" s="129"/>
      <c r="S117" s="129"/>
    </row>
    <row r="118" spans="10:19" x14ac:dyDescent="0.25">
      <c r="J118" s="148"/>
      <c r="K118" s="148"/>
      <c r="L118" s="129"/>
      <c r="M118" s="129"/>
      <c r="N118" s="129"/>
      <c r="O118" s="129"/>
      <c r="P118" s="129"/>
      <c r="Q118" s="129"/>
      <c r="R118" s="129"/>
      <c r="S118" s="129"/>
    </row>
    <row r="119" spans="10:19" x14ac:dyDescent="0.25">
      <c r="J119" s="148"/>
      <c r="K119" s="148"/>
      <c r="L119" s="129"/>
      <c r="M119" s="129"/>
      <c r="N119" s="129"/>
      <c r="O119" s="129"/>
      <c r="P119" s="129"/>
      <c r="Q119" s="129"/>
      <c r="R119" s="129"/>
      <c r="S119" s="129"/>
    </row>
    <row r="120" spans="10:19" x14ac:dyDescent="0.25">
      <c r="J120" s="148"/>
      <c r="K120" s="148"/>
      <c r="L120" s="129"/>
      <c r="M120" s="129"/>
      <c r="N120" s="129"/>
      <c r="O120" s="129"/>
      <c r="P120" s="129"/>
      <c r="Q120" s="129"/>
      <c r="R120" s="129"/>
      <c r="S120" s="129"/>
    </row>
    <row r="121" spans="10:19" x14ac:dyDescent="0.25">
      <c r="J121" s="148"/>
      <c r="K121" s="148"/>
      <c r="L121" s="129"/>
      <c r="M121" s="129"/>
      <c r="N121" s="129"/>
      <c r="O121" s="129"/>
      <c r="P121" s="129"/>
      <c r="Q121" s="129"/>
      <c r="R121" s="129"/>
      <c r="S121" s="129"/>
    </row>
    <row r="122" spans="10:19" x14ac:dyDescent="0.25">
      <c r="J122" s="148"/>
      <c r="K122" s="148"/>
      <c r="L122" s="129"/>
      <c r="M122" s="129"/>
      <c r="N122" s="129"/>
      <c r="O122" s="129"/>
      <c r="P122" s="129"/>
      <c r="Q122" s="129"/>
      <c r="R122" s="129"/>
      <c r="S122" s="129"/>
    </row>
    <row r="123" spans="10:19" x14ac:dyDescent="0.25">
      <c r="J123" s="148"/>
      <c r="K123" s="148"/>
      <c r="L123" s="129"/>
      <c r="M123" s="129"/>
      <c r="N123" s="129"/>
      <c r="O123" s="129"/>
      <c r="P123" s="129"/>
      <c r="Q123" s="129"/>
      <c r="R123" s="129"/>
      <c r="S123" s="129"/>
    </row>
    <row r="124" spans="10:19" x14ac:dyDescent="0.25">
      <c r="J124" s="148"/>
      <c r="K124" s="148"/>
      <c r="L124" s="129"/>
      <c r="M124" s="129"/>
      <c r="N124" s="129"/>
      <c r="O124" s="129"/>
      <c r="P124" s="129"/>
      <c r="Q124" s="129"/>
      <c r="R124" s="129"/>
      <c r="S124" s="129"/>
    </row>
    <row r="125" spans="10:19" x14ac:dyDescent="0.25">
      <c r="J125" s="148"/>
      <c r="K125" s="148"/>
      <c r="L125" s="129"/>
      <c r="M125" s="129"/>
      <c r="N125" s="129"/>
      <c r="O125" s="129"/>
      <c r="P125" s="129"/>
      <c r="Q125" s="129"/>
      <c r="R125" s="129"/>
      <c r="S125" s="129"/>
    </row>
    <row r="126" spans="10:19" x14ac:dyDescent="0.25">
      <c r="J126" s="148"/>
      <c r="K126" s="148"/>
      <c r="L126" s="129"/>
      <c r="M126" s="129"/>
      <c r="N126" s="129"/>
      <c r="O126" s="129"/>
      <c r="P126" s="129"/>
      <c r="Q126" s="129"/>
      <c r="R126" s="129"/>
      <c r="S126" s="129"/>
    </row>
    <row r="127" spans="10:19" x14ac:dyDescent="0.25">
      <c r="J127" s="148"/>
      <c r="K127" s="148"/>
      <c r="L127" s="129"/>
      <c r="M127" s="129"/>
      <c r="N127" s="129"/>
      <c r="O127" s="129"/>
      <c r="P127" s="129"/>
      <c r="Q127" s="129"/>
      <c r="R127" s="129"/>
      <c r="S127" s="129"/>
    </row>
    <row r="128" spans="10:19" x14ac:dyDescent="0.25">
      <c r="J128" s="148"/>
      <c r="K128" s="148"/>
      <c r="L128" s="129"/>
      <c r="M128" s="129"/>
      <c r="N128" s="129"/>
      <c r="O128" s="129"/>
      <c r="P128" s="129"/>
      <c r="Q128" s="129"/>
      <c r="R128" s="129"/>
      <c r="S128" s="129"/>
    </row>
    <row r="129" spans="10:19" x14ac:dyDescent="0.25">
      <c r="J129" s="148"/>
      <c r="K129" s="148"/>
      <c r="L129" s="129"/>
      <c r="M129" s="129"/>
      <c r="N129" s="129"/>
      <c r="O129" s="129"/>
      <c r="P129" s="129"/>
      <c r="Q129" s="129"/>
      <c r="R129" s="129"/>
      <c r="S129" s="129"/>
    </row>
    <row r="130" spans="10:19" x14ac:dyDescent="0.25">
      <c r="J130" s="148"/>
      <c r="K130" s="148"/>
      <c r="L130" s="129"/>
      <c r="M130" s="129"/>
      <c r="N130" s="129"/>
      <c r="O130" s="129"/>
      <c r="P130" s="129"/>
      <c r="Q130" s="129"/>
      <c r="R130" s="129"/>
      <c r="S130" s="129"/>
    </row>
    <row r="131" spans="10:19" x14ac:dyDescent="0.25">
      <c r="J131" s="148"/>
      <c r="K131" s="148"/>
      <c r="L131" s="129"/>
      <c r="M131" s="129"/>
      <c r="N131" s="129"/>
      <c r="O131" s="129"/>
      <c r="P131" s="129"/>
      <c r="Q131" s="129"/>
      <c r="R131" s="129"/>
      <c r="S131" s="129"/>
    </row>
    <row r="132" spans="10:19" x14ac:dyDescent="0.25">
      <c r="J132" s="148"/>
      <c r="K132" s="148"/>
      <c r="L132" s="129"/>
      <c r="M132" s="129"/>
      <c r="N132" s="129"/>
      <c r="O132" s="129"/>
      <c r="P132" s="129"/>
      <c r="Q132" s="129"/>
      <c r="R132" s="129"/>
      <c r="S132" s="129"/>
    </row>
    <row r="133" spans="10:19" x14ac:dyDescent="0.25">
      <c r="J133" s="148"/>
      <c r="K133" s="148"/>
      <c r="L133" s="129"/>
      <c r="M133" s="129"/>
      <c r="N133" s="129"/>
      <c r="O133" s="129"/>
      <c r="P133" s="129"/>
      <c r="Q133" s="129"/>
      <c r="R133" s="129"/>
      <c r="S133" s="129"/>
    </row>
    <row r="134" spans="10:19" x14ac:dyDescent="0.25">
      <c r="J134" s="148"/>
      <c r="K134" s="148"/>
      <c r="L134" s="129"/>
      <c r="M134" s="129"/>
      <c r="N134" s="129"/>
      <c r="O134" s="129"/>
      <c r="P134" s="129"/>
      <c r="Q134" s="129"/>
      <c r="R134" s="129"/>
      <c r="S134" s="129"/>
    </row>
    <row r="135" spans="10:19" x14ac:dyDescent="0.25">
      <c r="J135" s="148"/>
      <c r="K135" s="148"/>
      <c r="L135" s="129"/>
      <c r="M135" s="129"/>
      <c r="N135" s="129"/>
      <c r="O135" s="129"/>
      <c r="P135" s="129"/>
      <c r="Q135" s="129"/>
      <c r="R135" s="129"/>
      <c r="S135" s="129"/>
    </row>
    <row r="136" spans="10:19" x14ac:dyDescent="0.25">
      <c r="J136" s="148"/>
      <c r="K136" s="148"/>
      <c r="L136" s="129"/>
      <c r="M136" s="129"/>
      <c r="N136" s="129"/>
      <c r="O136" s="129"/>
      <c r="P136" s="129"/>
      <c r="Q136" s="129"/>
      <c r="R136" s="129"/>
      <c r="S136" s="129"/>
    </row>
    <row r="137" spans="10:19" x14ac:dyDescent="0.25">
      <c r="J137" s="148"/>
      <c r="K137" s="148"/>
      <c r="L137" s="129"/>
      <c r="M137" s="129"/>
      <c r="N137" s="129"/>
      <c r="O137" s="129"/>
      <c r="P137" s="129"/>
      <c r="Q137" s="129"/>
      <c r="R137" s="129"/>
      <c r="S137" s="129"/>
    </row>
    <row r="138" spans="10:19" x14ac:dyDescent="0.25">
      <c r="J138" s="148"/>
      <c r="K138" s="148"/>
      <c r="L138" s="129"/>
      <c r="M138" s="129"/>
      <c r="N138" s="129"/>
      <c r="O138" s="129"/>
      <c r="P138" s="129"/>
      <c r="Q138" s="129"/>
      <c r="R138" s="129"/>
      <c r="S138" s="129"/>
    </row>
    <row r="139" spans="10:19" x14ac:dyDescent="0.25">
      <c r="J139" s="148"/>
      <c r="K139" s="148"/>
      <c r="L139" s="129"/>
      <c r="M139" s="129"/>
      <c r="N139" s="129"/>
      <c r="O139" s="129"/>
      <c r="P139" s="129"/>
      <c r="Q139" s="129"/>
      <c r="R139" s="129"/>
      <c r="S139" s="129"/>
    </row>
    <row r="140" spans="10:19" x14ac:dyDescent="0.25">
      <c r="J140" s="148"/>
      <c r="K140" s="148"/>
      <c r="L140" s="129"/>
      <c r="M140" s="129"/>
      <c r="N140" s="129"/>
      <c r="O140" s="129"/>
      <c r="P140" s="129"/>
      <c r="Q140" s="129"/>
      <c r="R140" s="129"/>
      <c r="S140" s="129"/>
    </row>
    <row r="141" spans="10:19" x14ac:dyDescent="0.25">
      <c r="J141" s="148"/>
      <c r="K141" s="148"/>
      <c r="L141" s="129"/>
      <c r="M141" s="129"/>
      <c r="N141" s="129"/>
      <c r="O141" s="129"/>
      <c r="P141" s="129"/>
      <c r="Q141" s="129"/>
      <c r="R141" s="129"/>
      <c r="S141" s="129"/>
    </row>
    <row r="142" spans="10:19" x14ac:dyDescent="0.25">
      <c r="J142" s="148"/>
      <c r="K142" s="148"/>
      <c r="L142" s="129"/>
      <c r="M142" s="129"/>
      <c r="N142" s="129"/>
      <c r="O142" s="129"/>
      <c r="P142" s="129"/>
      <c r="Q142" s="129"/>
      <c r="R142" s="129"/>
      <c r="S142" s="129"/>
    </row>
    <row r="143" spans="10:19" x14ac:dyDescent="0.25">
      <c r="J143" s="148"/>
      <c r="K143" s="148"/>
      <c r="L143" s="129"/>
      <c r="M143" s="129"/>
      <c r="N143" s="129"/>
      <c r="O143" s="129"/>
      <c r="P143" s="129"/>
      <c r="Q143" s="129"/>
      <c r="R143" s="129"/>
      <c r="S143" s="129"/>
    </row>
    <row r="144" spans="10:19" x14ac:dyDescent="0.25">
      <c r="J144" s="148"/>
      <c r="K144" s="148"/>
      <c r="L144" s="129"/>
      <c r="M144" s="129"/>
      <c r="N144" s="129"/>
      <c r="O144" s="129"/>
      <c r="P144" s="129"/>
      <c r="Q144" s="129"/>
      <c r="R144" s="129"/>
      <c r="S144" s="129"/>
    </row>
    <row r="145" spans="10:19" x14ac:dyDescent="0.25">
      <c r="J145" s="148"/>
      <c r="K145" s="148"/>
      <c r="L145" s="129"/>
      <c r="M145" s="129"/>
      <c r="N145" s="129"/>
      <c r="O145" s="129"/>
      <c r="P145" s="129"/>
      <c r="Q145" s="129"/>
      <c r="R145" s="129"/>
      <c r="S145" s="129"/>
    </row>
    <row r="146" spans="10:19" x14ac:dyDescent="0.25">
      <c r="J146" s="148"/>
      <c r="K146" s="148"/>
      <c r="L146" s="129"/>
      <c r="M146" s="129"/>
      <c r="N146" s="129"/>
      <c r="O146" s="129"/>
      <c r="P146" s="129"/>
      <c r="Q146" s="129"/>
      <c r="R146" s="129"/>
      <c r="S146" s="129"/>
    </row>
    <row r="147" spans="10:19" x14ac:dyDescent="0.25">
      <c r="J147" s="148"/>
      <c r="K147" s="148"/>
      <c r="L147" s="129"/>
      <c r="M147" s="129"/>
      <c r="N147" s="129"/>
      <c r="O147" s="129"/>
      <c r="P147" s="129"/>
      <c r="Q147" s="129"/>
      <c r="R147" s="129"/>
      <c r="S147" s="129"/>
    </row>
    <row r="148" spans="10:19" x14ac:dyDescent="0.25">
      <c r="J148" s="148"/>
      <c r="K148" s="148"/>
      <c r="L148" s="129"/>
      <c r="M148" s="129"/>
      <c r="N148" s="129"/>
      <c r="O148" s="129"/>
      <c r="P148" s="129"/>
      <c r="Q148" s="129"/>
      <c r="R148" s="129"/>
      <c r="S148" s="129"/>
    </row>
    <row r="149" spans="10:19" x14ac:dyDescent="0.25">
      <c r="J149" s="148"/>
      <c r="K149" s="148"/>
      <c r="L149" s="129"/>
      <c r="M149" s="129"/>
      <c r="N149" s="129"/>
      <c r="O149" s="129"/>
      <c r="P149" s="129"/>
      <c r="Q149" s="129"/>
      <c r="R149" s="129"/>
      <c r="S149" s="129"/>
    </row>
    <row r="150" spans="10:19" x14ac:dyDescent="0.25">
      <c r="J150" s="148"/>
      <c r="K150" s="148"/>
      <c r="L150" s="129"/>
      <c r="M150" s="129"/>
      <c r="N150" s="129"/>
      <c r="O150" s="129"/>
      <c r="P150" s="129"/>
      <c r="Q150" s="129"/>
      <c r="R150" s="129"/>
      <c r="S150" s="129"/>
    </row>
    <row r="151" spans="10:19" x14ac:dyDescent="0.25">
      <c r="J151" s="148"/>
      <c r="K151" s="148"/>
      <c r="L151" s="129"/>
      <c r="M151" s="129"/>
      <c r="N151" s="129"/>
      <c r="O151" s="129"/>
      <c r="P151" s="129"/>
      <c r="Q151" s="129"/>
      <c r="R151" s="129"/>
      <c r="S151" s="129"/>
    </row>
    <row r="152" spans="10:19" x14ac:dyDescent="0.25">
      <c r="J152" s="148"/>
      <c r="K152" s="148"/>
      <c r="L152" s="129"/>
      <c r="M152" s="129"/>
      <c r="N152" s="129"/>
      <c r="O152" s="129"/>
      <c r="P152" s="129"/>
      <c r="Q152" s="129"/>
      <c r="R152" s="129"/>
      <c r="S152" s="129"/>
    </row>
    <row r="153" spans="10:19" x14ac:dyDescent="0.25">
      <c r="J153" s="148"/>
      <c r="K153" s="148"/>
      <c r="L153" s="129"/>
      <c r="M153" s="129"/>
      <c r="N153" s="129"/>
      <c r="O153" s="129"/>
      <c r="P153" s="129"/>
      <c r="Q153" s="129"/>
      <c r="R153" s="129"/>
      <c r="S153" s="129"/>
    </row>
    <row r="154" spans="10:19" x14ac:dyDescent="0.25">
      <c r="J154" s="148"/>
      <c r="K154" s="148"/>
      <c r="L154" s="129"/>
      <c r="M154" s="129"/>
      <c r="N154" s="129"/>
      <c r="O154" s="129"/>
      <c r="P154" s="129"/>
      <c r="Q154" s="129"/>
      <c r="R154" s="129"/>
      <c r="S154" s="129"/>
    </row>
    <row r="155" spans="10:19" x14ac:dyDescent="0.25">
      <c r="J155" s="148"/>
      <c r="K155" s="148"/>
      <c r="L155" s="129"/>
      <c r="M155" s="129"/>
      <c r="N155" s="129"/>
      <c r="O155" s="129"/>
      <c r="P155" s="129"/>
      <c r="Q155" s="129"/>
      <c r="R155" s="129"/>
      <c r="S155" s="129"/>
    </row>
    <row r="156" spans="10:19" x14ac:dyDescent="0.25">
      <c r="J156" s="148"/>
      <c r="K156" s="148"/>
      <c r="L156" s="129"/>
      <c r="M156" s="129"/>
      <c r="N156" s="129"/>
      <c r="O156" s="129"/>
      <c r="P156" s="129"/>
      <c r="Q156" s="129"/>
      <c r="R156" s="129"/>
      <c r="S156" s="129"/>
    </row>
    <row r="157" spans="10:19" x14ac:dyDescent="0.25">
      <c r="J157" s="148"/>
      <c r="K157" s="148"/>
      <c r="L157" s="129"/>
      <c r="M157" s="129"/>
      <c r="N157" s="129"/>
      <c r="O157" s="129"/>
      <c r="P157" s="129"/>
      <c r="Q157" s="129"/>
      <c r="R157" s="129"/>
      <c r="S157" s="129"/>
    </row>
    <row r="158" spans="10:19" x14ac:dyDescent="0.25">
      <c r="J158" s="148"/>
      <c r="K158" s="148"/>
      <c r="L158" s="129"/>
      <c r="M158" s="129"/>
      <c r="N158" s="129"/>
      <c r="O158" s="129"/>
      <c r="P158" s="129"/>
      <c r="Q158" s="129"/>
      <c r="R158" s="129"/>
      <c r="S158" s="129"/>
    </row>
    <row r="159" spans="10:19" x14ac:dyDescent="0.25">
      <c r="J159" s="148"/>
      <c r="K159" s="148"/>
      <c r="L159" s="129"/>
      <c r="M159" s="129"/>
      <c r="N159" s="129"/>
      <c r="O159" s="129"/>
      <c r="P159" s="129"/>
      <c r="Q159" s="129"/>
      <c r="R159" s="129"/>
      <c r="S159" s="129"/>
    </row>
    <row r="160" spans="10:19" x14ac:dyDescent="0.25">
      <c r="J160" s="148"/>
      <c r="K160" s="148"/>
      <c r="L160" s="129"/>
      <c r="M160" s="129"/>
      <c r="N160" s="129"/>
      <c r="O160" s="129"/>
      <c r="P160" s="129"/>
      <c r="Q160" s="129"/>
      <c r="R160" s="129"/>
      <c r="S160" s="129"/>
    </row>
    <row r="161" spans="10:19" x14ac:dyDescent="0.25">
      <c r="J161" s="148"/>
      <c r="K161" s="148"/>
      <c r="L161" s="129"/>
      <c r="M161" s="129"/>
      <c r="N161" s="129"/>
      <c r="O161" s="129"/>
      <c r="P161" s="129"/>
      <c r="Q161" s="129"/>
      <c r="R161" s="129"/>
      <c r="S161" s="129"/>
    </row>
    <row r="162" spans="10:19" x14ac:dyDescent="0.25">
      <c r="J162" s="148"/>
      <c r="K162" s="148"/>
      <c r="L162" s="129"/>
      <c r="M162" s="129"/>
      <c r="N162" s="129"/>
      <c r="O162" s="129"/>
      <c r="P162" s="129"/>
      <c r="Q162" s="129"/>
      <c r="R162" s="129"/>
      <c r="S162" s="129"/>
    </row>
    <row r="163" spans="10:19" x14ac:dyDescent="0.25">
      <c r="J163" s="148"/>
      <c r="K163" s="148"/>
      <c r="L163" s="129"/>
      <c r="M163" s="129"/>
      <c r="N163" s="129"/>
      <c r="O163" s="129"/>
      <c r="P163" s="129"/>
      <c r="Q163" s="129"/>
      <c r="R163" s="129"/>
      <c r="S163" s="129"/>
    </row>
    <row r="164" spans="10:19" x14ac:dyDescent="0.25">
      <c r="J164" s="148"/>
      <c r="K164" s="148"/>
      <c r="L164" s="129"/>
      <c r="M164" s="129"/>
      <c r="N164" s="129"/>
      <c r="O164" s="129"/>
      <c r="P164" s="129"/>
      <c r="Q164" s="129"/>
      <c r="R164" s="129"/>
      <c r="S164" s="129"/>
    </row>
    <row r="165" spans="10:19" x14ac:dyDescent="0.25">
      <c r="J165" s="148"/>
      <c r="K165" s="148"/>
      <c r="L165" s="129"/>
      <c r="M165" s="129"/>
      <c r="N165" s="129"/>
      <c r="O165" s="129"/>
      <c r="P165" s="129"/>
      <c r="Q165" s="129"/>
      <c r="R165" s="129"/>
      <c r="S165" s="129"/>
    </row>
    <row r="166" spans="10:19" x14ac:dyDescent="0.25">
      <c r="J166" s="148"/>
      <c r="K166" s="148"/>
      <c r="L166" s="129"/>
      <c r="M166" s="129"/>
      <c r="N166" s="129"/>
      <c r="O166" s="129"/>
      <c r="P166" s="129"/>
      <c r="Q166" s="129"/>
      <c r="R166" s="129"/>
      <c r="S166" s="129"/>
    </row>
    <row r="167" spans="10:19" x14ac:dyDescent="0.25">
      <c r="J167" s="148"/>
      <c r="K167" s="148"/>
      <c r="L167" s="129"/>
      <c r="M167" s="129"/>
      <c r="N167" s="129"/>
      <c r="O167" s="129"/>
      <c r="P167" s="129"/>
      <c r="Q167" s="129"/>
      <c r="R167" s="129"/>
      <c r="S167" s="129"/>
    </row>
    <row r="168" spans="10:19" x14ac:dyDescent="0.25">
      <c r="J168" s="148"/>
      <c r="K168" s="148"/>
      <c r="L168" s="129"/>
      <c r="M168" s="129"/>
      <c r="N168" s="129"/>
      <c r="O168" s="129"/>
      <c r="P168" s="129"/>
      <c r="Q168" s="129"/>
      <c r="R168" s="129"/>
      <c r="S168" s="129"/>
    </row>
    <row r="169" spans="10:19" x14ac:dyDescent="0.25">
      <c r="J169" s="148"/>
      <c r="K169" s="148"/>
      <c r="L169" s="129"/>
      <c r="M169" s="129"/>
      <c r="N169" s="129"/>
      <c r="O169" s="129"/>
      <c r="P169" s="129"/>
      <c r="Q169" s="129"/>
      <c r="R169" s="129"/>
      <c r="S169" s="129"/>
    </row>
    <row r="170" spans="10:19" x14ac:dyDescent="0.25">
      <c r="J170" s="148"/>
      <c r="K170" s="148"/>
      <c r="L170" s="129"/>
      <c r="M170" s="129"/>
      <c r="N170" s="129"/>
      <c r="O170" s="129"/>
      <c r="P170" s="129"/>
      <c r="Q170" s="129"/>
      <c r="R170" s="129"/>
      <c r="S170" s="129"/>
    </row>
    <row r="171" spans="10:19" x14ac:dyDescent="0.25">
      <c r="J171" s="148"/>
      <c r="K171" s="148"/>
      <c r="L171" s="129"/>
      <c r="M171" s="129"/>
      <c r="N171" s="129"/>
      <c r="O171" s="129"/>
      <c r="P171" s="129"/>
      <c r="Q171" s="129"/>
      <c r="R171" s="129"/>
      <c r="S171" s="129"/>
    </row>
    <row r="172" spans="10:19" x14ac:dyDescent="0.25">
      <c r="J172" s="148"/>
      <c r="K172" s="148"/>
      <c r="L172" s="129"/>
      <c r="M172" s="129"/>
      <c r="N172" s="129"/>
      <c r="O172" s="129"/>
      <c r="P172" s="129"/>
      <c r="Q172" s="129"/>
      <c r="R172" s="129"/>
      <c r="S172" s="129"/>
    </row>
    <row r="173" spans="10:19" x14ac:dyDescent="0.25">
      <c r="J173" s="148"/>
      <c r="K173" s="148"/>
      <c r="L173" s="129"/>
      <c r="M173" s="129"/>
      <c r="N173" s="129"/>
      <c r="O173" s="129"/>
      <c r="P173" s="129"/>
      <c r="Q173" s="129"/>
      <c r="R173" s="129"/>
      <c r="S173" s="129"/>
    </row>
    <row r="174" spans="10:19" x14ac:dyDescent="0.25">
      <c r="J174" s="148"/>
      <c r="K174" s="148"/>
      <c r="L174" s="129"/>
      <c r="M174" s="129"/>
      <c r="N174" s="129"/>
      <c r="O174" s="129"/>
      <c r="P174" s="129"/>
      <c r="Q174" s="129"/>
      <c r="R174" s="129"/>
      <c r="S174" s="129"/>
    </row>
    <row r="175" spans="10:19" x14ac:dyDescent="0.25">
      <c r="J175" s="148"/>
      <c r="K175" s="148"/>
      <c r="L175" s="129"/>
      <c r="M175" s="129"/>
      <c r="N175" s="129"/>
      <c r="O175" s="129"/>
      <c r="P175" s="129"/>
      <c r="Q175" s="129"/>
      <c r="R175" s="129"/>
      <c r="S175" s="129"/>
    </row>
    <row r="176" spans="10:19" x14ac:dyDescent="0.25">
      <c r="J176" s="148"/>
      <c r="K176" s="148"/>
      <c r="L176" s="129"/>
      <c r="M176" s="129"/>
      <c r="N176" s="129"/>
      <c r="O176" s="129"/>
      <c r="P176" s="129"/>
      <c r="Q176" s="129"/>
      <c r="R176" s="129"/>
      <c r="S176" s="129"/>
    </row>
    <row r="177" spans="10:19" x14ac:dyDescent="0.25">
      <c r="J177" s="148"/>
      <c r="K177" s="148"/>
      <c r="L177" s="129"/>
      <c r="M177" s="129"/>
      <c r="N177" s="129"/>
      <c r="O177" s="129"/>
      <c r="P177" s="129"/>
      <c r="Q177" s="129"/>
      <c r="R177" s="129"/>
      <c r="S177" s="129"/>
    </row>
    <row r="178" spans="10:19" x14ac:dyDescent="0.25">
      <c r="J178" s="148"/>
      <c r="K178" s="148"/>
      <c r="L178" s="129"/>
      <c r="M178" s="129"/>
      <c r="N178" s="129"/>
      <c r="O178" s="129"/>
      <c r="P178" s="129"/>
      <c r="Q178" s="129"/>
      <c r="R178" s="129"/>
      <c r="S178" s="129"/>
    </row>
    <row r="179" spans="10:19" x14ac:dyDescent="0.25">
      <c r="J179" s="148"/>
      <c r="K179" s="148"/>
      <c r="L179" s="129"/>
      <c r="M179" s="129"/>
      <c r="N179" s="129"/>
      <c r="O179" s="129"/>
      <c r="P179" s="129"/>
      <c r="Q179" s="129"/>
      <c r="R179" s="129"/>
      <c r="S179" s="129"/>
    </row>
    <row r="180" spans="10:19" x14ac:dyDescent="0.25">
      <c r="J180" s="148"/>
      <c r="K180" s="148"/>
      <c r="L180" s="129"/>
      <c r="M180" s="129"/>
      <c r="N180" s="129"/>
      <c r="O180" s="129"/>
      <c r="P180" s="129"/>
      <c r="Q180" s="129"/>
      <c r="R180" s="129"/>
      <c r="S180" s="129"/>
    </row>
    <row r="181" spans="10:19" x14ac:dyDescent="0.25">
      <c r="J181" s="148"/>
      <c r="K181" s="148"/>
      <c r="L181" s="129"/>
      <c r="M181" s="129"/>
      <c r="N181" s="129"/>
      <c r="O181" s="129"/>
      <c r="P181" s="129"/>
      <c r="Q181" s="129"/>
      <c r="R181" s="129"/>
      <c r="S181" s="129"/>
    </row>
    <row r="182" spans="10:19" x14ac:dyDescent="0.25">
      <c r="J182" s="148"/>
      <c r="K182" s="148"/>
      <c r="L182" s="129"/>
      <c r="M182" s="129"/>
      <c r="N182" s="129"/>
      <c r="O182" s="129"/>
      <c r="P182" s="129"/>
      <c r="Q182" s="129"/>
      <c r="R182" s="129"/>
      <c r="S182" s="129"/>
    </row>
    <row r="183" spans="10:19" x14ac:dyDescent="0.25">
      <c r="J183" s="148"/>
      <c r="K183" s="148"/>
      <c r="L183" s="129"/>
      <c r="M183" s="129"/>
      <c r="N183" s="129"/>
      <c r="O183" s="129"/>
      <c r="P183" s="129"/>
      <c r="Q183" s="129"/>
      <c r="R183" s="129"/>
      <c r="S183" s="129"/>
    </row>
    <row r="184" spans="10:19" x14ac:dyDescent="0.25">
      <c r="J184" s="148"/>
      <c r="K184" s="148"/>
      <c r="L184" s="129"/>
      <c r="M184" s="129"/>
      <c r="N184" s="129"/>
      <c r="O184" s="129"/>
      <c r="P184" s="129"/>
      <c r="Q184" s="129"/>
      <c r="R184" s="129"/>
      <c r="S184" s="129"/>
    </row>
    <row r="185" spans="10:19" x14ac:dyDescent="0.25">
      <c r="J185" s="148"/>
      <c r="K185" s="148"/>
      <c r="L185" s="129"/>
      <c r="M185" s="129"/>
      <c r="N185" s="129"/>
      <c r="O185" s="129"/>
      <c r="P185" s="129"/>
      <c r="Q185" s="129"/>
      <c r="R185" s="129"/>
      <c r="S185" s="129"/>
    </row>
    <row r="186" spans="10:19" x14ac:dyDescent="0.25">
      <c r="J186" s="148"/>
      <c r="K186" s="148"/>
      <c r="L186" s="129"/>
      <c r="M186" s="129"/>
      <c r="N186" s="129"/>
      <c r="O186" s="129"/>
      <c r="P186" s="129"/>
      <c r="Q186" s="129"/>
      <c r="R186" s="129"/>
      <c r="S186" s="129"/>
    </row>
    <row r="187" spans="10:19" x14ac:dyDescent="0.25">
      <c r="J187" s="148"/>
      <c r="K187" s="148"/>
      <c r="L187" s="129"/>
      <c r="M187" s="129"/>
      <c r="N187" s="129"/>
      <c r="O187" s="129"/>
      <c r="P187" s="129"/>
      <c r="Q187" s="129"/>
      <c r="R187" s="129"/>
      <c r="S187" s="129"/>
    </row>
    <row r="188" spans="10:19" x14ac:dyDescent="0.25">
      <c r="J188" s="148"/>
      <c r="K188" s="148"/>
      <c r="L188" s="129"/>
      <c r="M188" s="129"/>
      <c r="N188" s="129"/>
      <c r="O188" s="129"/>
      <c r="P188" s="129"/>
      <c r="Q188" s="129"/>
      <c r="R188" s="129"/>
      <c r="S188" s="129"/>
    </row>
    <row r="189" spans="10:19" x14ac:dyDescent="0.25">
      <c r="J189" s="148"/>
      <c r="K189" s="148"/>
      <c r="L189" s="129"/>
      <c r="M189" s="129"/>
      <c r="N189" s="129"/>
      <c r="O189" s="129"/>
      <c r="P189" s="129"/>
      <c r="Q189" s="129"/>
      <c r="R189" s="129"/>
      <c r="S189" s="129"/>
    </row>
    <row r="190" spans="10:19" x14ac:dyDescent="0.25">
      <c r="J190" s="148"/>
      <c r="K190" s="148"/>
      <c r="L190" s="129"/>
      <c r="M190" s="129"/>
      <c r="N190" s="129"/>
      <c r="O190" s="129"/>
      <c r="P190" s="129"/>
      <c r="Q190" s="129"/>
      <c r="R190" s="129"/>
      <c r="S190" s="129"/>
    </row>
    <row r="191" spans="10:19" x14ac:dyDescent="0.25">
      <c r="J191" s="148"/>
      <c r="K191" s="148"/>
      <c r="L191" s="129"/>
      <c r="M191" s="129"/>
      <c r="N191" s="129"/>
      <c r="O191" s="129"/>
      <c r="P191" s="129"/>
      <c r="Q191" s="129"/>
      <c r="R191" s="129"/>
      <c r="S191" s="129"/>
    </row>
    <row r="192" spans="10:19" x14ac:dyDescent="0.25">
      <c r="J192" s="148"/>
      <c r="K192" s="148"/>
      <c r="L192" s="129"/>
      <c r="M192" s="129"/>
      <c r="N192" s="129"/>
      <c r="O192" s="129"/>
      <c r="P192" s="129"/>
      <c r="Q192" s="129"/>
      <c r="R192" s="129"/>
      <c r="S192" s="129"/>
    </row>
    <row r="193" spans="10:19" x14ac:dyDescent="0.25">
      <c r="J193" s="148"/>
      <c r="K193" s="148"/>
      <c r="L193" s="129"/>
      <c r="M193" s="129"/>
      <c r="N193" s="129"/>
      <c r="O193" s="129"/>
      <c r="P193" s="129"/>
      <c r="Q193" s="129"/>
      <c r="R193" s="129"/>
      <c r="S193" s="129"/>
    </row>
    <row r="194" spans="10:19" x14ac:dyDescent="0.25">
      <c r="J194" s="148"/>
      <c r="K194" s="148"/>
      <c r="L194" s="129"/>
      <c r="M194" s="129"/>
      <c r="N194" s="129"/>
      <c r="O194" s="129"/>
      <c r="P194" s="129"/>
      <c r="Q194" s="129"/>
      <c r="R194" s="129"/>
      <c r="S194" s="129"/>
    </row>
    <row r="195" spans="10:19" x14ac:dyDescent="0.25">
      <c r="J195" s="148"/>
      <c r="K195" s="148"/>
      <c r="L195" s="129"/>
      <c r="M195" s="129"/>
      <c r="N195" s="129"/>
      <c r="O195" s="129"/>
      <c r="P195" s="129"/>
      <c r="Q195" s="129"/>
      <c r="R195" s="129"/>
      <c r="S195" s="129"/>
    </row>
    <row r="196" spans="10:19" x14ac:dyDescent="0.25">
      <c r="J196" s="148"/>
      <c r="K196" s="148"/>
      <c r="L196" s="129"/>
      <c r="M196" s="129"/>
      <c r="N196" s="129"/>
      <c r="O196" s="129"/>
      <c r="P196" s="129"/>
      <c r="Q196" s="129"/>
      <c r="R196" s="129"/>
      <c r="S196" s="129"/>
    </row>
    <row r="197" spans="10:19" x14ac:dyDescent="0.25">
      <c r="J197" s="148"/>
      <c r="K197" s="148"/>
      <c r="L197" s="129"/>
      <c r="M197" s="129"/>
      <c r="N197" s="129"/>
      <c r="O197" s="129"/>
      <c r="P197" s="129"/>
      <c r="Q197" s="129"/>
      <c r="R197" s="129"/>
      <c r="S197" s="129"/>
    </row>
    <row r="198" spans="10:19" x14ac:dyDescent="0.25">
      <c r="J198" s="148"/>
      <c r="K198" s="148"/>
      <c r="L198" s="129"/>
      <c r="M198" s="129"/>
      <c r="N198" s="129"/>
      <c r="O198" s="129"/>
      <c r="P198" s="129"/>
      <c r="Q198" s="129"/>
      <c r="R198" s="129"/>
      <c r="S198" s="129"/>
    </row>
    <row r="199" spans="10:19" x14ac:dyDescent="0.25">
      <c r="J199" s="148"/>
      <c r="K199" s="148"/>
      <c r="L199" s="129"/>
      <c r="M199" s="129"/>
      <c r="N199" s="129"/>
      <c r="O199" s="129"/>
      <c r="P199" s="129"/>
      <c r="Q199" s="129"/>
      <c r="R199" s="129"/>
      <c r="S199" s="129"/>
    </row>
    <row r="200" spans="10:19" x14ac:dyDescent="0.25">
      <c r="J200" s="148"/>
      <c r="K200" s="148"/>
      <c r="L200" s="129"/>
      <c r="M200" s="129"/>
      <c r="N200" s="129"/>
      <c r="O200" s="129"/>
      <c r="P200" s="129"/>
      <c r="Q200" s="129"/>
      <c r="R200" s="129"/>
      <c r="S200" s="129"/>
    </row>
    <row r="201" spans="10:19" x14ac:dyDescent="0.25">
      <c r="J201" s="148"/>
      <c r="K201" s="148"/>
      <c r="L201" s="129"/>
      <c r="M201" s="129"/>
      <c r="N201" s="129"/>
      <c r="O201" s="129"/>
      <c r="P201" s="129"/>
      <c r="Q201" s="129"/>
      <c r="R201" s="129"/>
      <c r="S201" s="129"/>
    </row>
    <row r="202" spans="10:19" x14ac:dyDescent="0.25">
      <c r="J202" s="148"/>
      <c r="K202" s="148"/>
      <c r="L202" s="129"/>
      <c r="M202" s="129"/>
      <c r="N202" s="129"/>
      <c r="O202" s="129"/>
      <c r="P202" s="129"/>
      <c r="Q202" s="129"/>
      <c r="R202" s="129"/>
      <c r="S202" s="129"/>
    </row>
    <row r="203" spans="10:19" x14ac:dyDescent="0.25">
      <c r="J203" s="148"/>
      <c r="K203" s="148"/>
      <c r="L203" s="129"/>
      <c r="M203" s="129"/>
      <c r="N203" s="129"/>
      <c r="O203" s="129"/>
      <c r="P203" s="129"/>
      <c r="Q203" s="129"/>
      <c r="R203" s="129"/>
      <c r="S203" s="129"/>
    </row>
    <row r="204" spans="10:19" x14ac:dyDescent="0.25">
      <c r="J204" s="148"/>
      <c r="K204" s="148"/>
      <c r="L204" s="129"/>
      <c r="M204" s="129"/>
      <c r="N204" s="129"/>
      <c r="O204" s="129"/>
      <c r="P204" s="129"/>
      <c r="Q204" s="129"/>
      <c r="R204" s="129"/>
      <c r="S204" s="129"/>
    </row>
    <row r="205" spans="10:19" x14ac:dyDescent="0.25">
      <c r="J205" s="148"/>
      <c r="K205" s="148"/>
      <c r="L205" s="129"/>
      <c r="M205" s="129"/>
      <c r="N205" s="129"/>
      <c r="O205" s="129"/>
      <c r="P205" s="129"/>
      <c r="Q205" s="129"/>
      <c r="R205" s="129"/>
      <c r="S205" s="129"/>
    </row>
    <row r="206" spans="10:19" x14ac:dyDescent="0.25">
      <c r="J206" s="148"/>
      <c r="K206" s="148"/>
      <c r="L206" s="129"/>
      <c r="M206" s="129"/>
      <c r="N206" s="129"/>
      <c r="O206" s="129"/>
      <c r="P206" s="129"/>
      <c r="Q206" s="129"/>
      <c r="R206" s="129"/>
      <c r="S206" s="129"/>
    </row>
    <row r="207" spans="10:19" x14ac:dyDescent="0.25">
      <c r="J207" s="148"/>
      <c r="K207" s="148"/>
      <c r="L207" s="129"/>
      <c r="M207" s="129"/>
      <c r="N207" s="129"/>
      <c r="O207" s="129"/>
      <c r="P207" s="129"/>
      <c r="Q207" s="129"/>
      <c r="R207" s="129"/>
      <c r="S207" s="129"/>
    </row>
    <row r="208" spans="10:19" x14ac:dyDescent="0.25">
      <c r="J208" s="148"/>
      <c r="K208" s="148"/>
      <c r="L208" s="129"/>
      <c r="M208" s="129"/>
      <c r="N208" s="129"/>
      <c r="O208" s="129"/>
      <c r="P208" s="129"/>
      <c r="Q208" s="129"/>
      <c r="R208" s="129"/>
      <c r="S208" s="129"/>
    </row>
    <row r="209" spans="10:19" x14ac:dyDescent="0.25">
      <c r="J209" s="148"/>
      <c r="K209" s="148"/>
      <c r="L209" s="129"/>
      <c r="M209" s="129"/>
      <c r="N209" s="129"/>
      <c r="O209" s="129"/>
      <c r="P209" s="129"/>
      <c r="Q209" s="129"/>
      <c r="R209" s="129"/>
      <c r="S209" s="129"/>
    </row>
    <row r="210" spans="10:19" x14ac:dyDescent="0.25">
      <c r="J210" s="148"/>
      <c r="K210" s="148"/>
      <c r="L210" s="129"/>
      <c r="M210" s="129"/>
      <c r="N210" s="129"/>
      <c r="O210" s="129"/>
      <c r="P210" s="129"/>
      <c r="Q210" s="129"/>
      <c r="R210" s="129"/>
      <c r="S210" s="129"/>
    </row>
    <row r="211" spans="10:19" x14ac:dyDescent="0.25">
      <c r="J211" s="148"/>
      <c r="K211" s="148"/>
      <c r="L211" s="129"/>
      <c r="M211" s="129"/>
      <c r="N211" s="129"/>
      <c r="O211" s="129"/>
      <c r="P211" s="129"/>
      <c r="Q211" s="129"/>
      <c r="R211" s="129"/>
      <c r="S211" s="129"/>
    </row>
    <row r="212" spans="10:19" x14ac:dyDescent="0.25">
      <c r="J212" s="148"/>
      <c r="K212" s="148"/>
      <c r="L212" s="129"/>
      <c r="M212" s="129"/>
      <c r="N212" s="129"/>
      <c r="O212" s="129"/>
      <c r="P212" s="129"/>
      <c r="Q212" s="129"/>
      <c r="R212" s="129"/>
      <c r="S212" s="129"/>
    </row>
    <row r="213" spans="10:19" x14ac:dyDescent="0.25">
      <c r="J213" s="148"/>
      <c r="K213" s="148"/>
      <c r="L213" s="129"/>
      <c r="M213" s="129"/>
      <c r="N213" s="129"/>
      <c r="O213" s="129"/>
      <c r="P213" s="129"/>
      <c r="Q213" s="129"/>
      <c r="R213" s="129"/>
      <c r="S213" s="129"/>
    </row>
    <row r="214" spans="10:19" x14ac:dyDescent="0.25">
      <c r="J214" s="148"/>
      <c r="K214" s="148"/>
      <c r="L214" s="129"/>
      <c r="M214" s="129"/>
      <c r="N214" s="129"/>
      <c r="O214" s="129"/>
      <c r="P214" s="129"/>
      <c r="Q214" s="129"/>
      <c r="R214" s="129"/>
      <c r="S214" s="129"/>
    </row>
    <row r="215" spans="10:19" x14ac:dyDescent="0.25">
      <c r="J215" s="148"/>
      <c r="K215" s="148"/>
      <c r="L215" s="129"/>
      <c r="M215" s="129"/>
      <c r="N215" s="129"/>
      <c r="O215" s="129"/>
      <c r="P215" s="129"/>
      <c r="Q215" s="129"/>
      <c r="R215" s="129"/>
      <c r="S215" s="129"/>
    </row>
    <row r="216" spans="10:19" x14ac:dyDescent="0.25">
      <c r="J216" s="148"/>
      <c r="K216" s="148"/>
      <c r="L216" s="129"/>
      <c r="M216" s="129"/>
      <c r="N216" s="129"/>
      <c r="O216" s="129"/>
      <c r="P216" s="129"/>
      <c r="Q216" s="129"/>
      <c r="R216" s="129"/>
      <c r="S216" s="129"/>
    </row>
    <row r="217" spans="10:19" x14ac:dyDescent="0.25">
      <c r="J217" s="148"/>
      <c r="K217" s="148"/>
      <c r="L217" s="129"/>
      <c r="M217" s="129"/>
      <c r="N217" s="129"/>
      <c r="O217" s="129"/>
      <c r="P217" s="129"/>
      <c r="Q217" s="129"/>
      <c r="R217" s="129"/>
      <c r="S217" s="129"/>
    </row>
    <row r="218" spans="10:19" x14ac:dyDescent="0.25">
      <c r="J218" s="148"/>
      <c r="K218" s="148"/>
      <c r="L218" s="129"/>
      <c r="M218" s="129"/>
      <c r="N218" s="129"/>
      <c r="O218" s="129"/>
      <c r="P218" s="129"/>
      <c r="Q218" s="129"/>
      <c r="R218" s="129"/>
      <c r="S218" s="129"/>
    </row>
    <row r="219" spans="10:19" x14ac:dyDescent="0.25">
      <c r="J219" s="148"/>
      <c r="K219" s="148"/>
      <c r="L219" s="129"/>
      <c r="M219" s="129"/>
      <c r="N219" s="129"/>
      <c r="O219" s="129"/>
      <c r="P219" s="129"/>
      <c r="Q219" s="129"/>
      <c r="R219" s="129"/>
      <c r="S219" s="129"/>
    </row>
    <row r="220" spans="10:19" x14ac:dyDescent="0.25">
      <c r="J220" s="148"/>
      <c r="K220" s="148"/>
      <c r="L220" s="129"/>
      <c r="M220" s="129"/>
      <c r="N220" s="129"/>
      <c r="O220" s="129"/>
      <c r="P220" s="129"/>
      <c r="Q220" s="129"/>
      <c r="R220" s="129"/>
      <c r="S220" s="129"/>
    </row>
    <row r="221" spans="10:19" x14ac:dyDescent="0.25">
      <c r="J221" s="148"/>
      <c r="K221" s="148"/>
      <c r="L221" s="129"/>
      <c r="M221" s="129"/>
      <c r="N221" s="129"/>
      <c r="O221" s="129"/>
      <c r="P221" s="129"/>
      <c r="Q221" s="129"/>
      <c r="R221" s="129"/>
      <c r="S221" s="129"/>
    </row>
    <row r="222" spans="10:19" x14ac:dyDescent="0.25">
      <c r="J222" s="148"/>
      <c r="K222" s="148"/>
      <c r="L222" s="129"/>
      <c r="M222" s="129"/>
      <c r="N222" s="129"/>
      <c r="O222" s="129"/>
      <c r="P222" s="129"/>
      <c r="Q222" s="129"/>
      <c r="R222" s="129"/>
      <c r="S222" s="129"/>
    </row>
    <row r="223" spans="10:19" x14ac:dyDescent="0.25">
      <c r="J223" s="148"/>
      <c r="K223" s="148"/>
      <c r="L223" s="129"/>
      <c r="M223" s="129"/>
      <c r="N223" s="129"/>
      <c r="O223" s="129"/>
      <c r="P223" s="129"/>
      <c r="Q223" s="129"/>
      <c r="R223" s="129"/>
      <c r="S223" s="129"/>
    </row>
    <row r="224" spans="10:19" x14ac:dyDescent="0.25">
      <c r="J224" s="148"/>
      <c r="K224" s="148"/>
      <c r="L224" s="129"/>
      <c r="M224" s="129"/>
      <c r="N224" s="129"/>
      <c r="O224" s="129"/>
      <c r="P224" s="129"/>
      <c r="Q224" s="129"/>
      <c r="R224" s="129"/>
      <c r="S224" s="129"/>
    </row>
    <row r="225" spans="10:19" x14ac:dyDescent="0.25">
      <c r="J225" s="148"/>
      <c r="K225" s="148"/>
      <c r="L225" s="129"/>
      <c r="M225" s="129"/>
      <c r="N225" s="129"/>
      <c r="O225" s="129"/>
      <c r="P225" s="129"/>
      <c r="Q225" s="129"/>
      <c r="R225" s="129"/>
      <c r="S225" s="129"/>
    </row>
    <row r="226" spans="10:19" x14ac:dyDescent="0.25">
      <c r="J226" s="148"/>
      <c r="K226" s="148"/>
      <c r="L226" s="129"/>
      <c r="M226" s="129"/>
      <c r="N226" s="129"/>
      <c r="O226" s="129"/>
      <c r="P226" s="129"/>
      <c r="Q226" s="129"/>
      <c r="R226" s="129"/>
      <c r="S226" s="129"/>
    </row>
    <row r="227" spans="10:19" x14ac:dyDescent="0.25">
      <c r="J227" s="148"/>
      <c r="K227" s="148"/>
      <c r="L227" s="129"/>
      <c r="M227" s="129"/>
      <c r="N227" s="129"/>
      <c r="O227" s="129"/>
      <c r="P227" s="129"/>
      <c r="Q227" s="129"/>
      <c r="R227" s="129"/>
      <c r="S227" s="129"/>
    </row>
    <row r="228" spans="10:19" x14ac:dyDescent="0.25">
      <c r="J228" s="148"/>
      <c r="K228" s="148"/>
      <c r="L228" s="129"/>
      <c r="M228" s="129"/>
      <c r="N228" s="129"/>
      <c r="O228" s="129"/>
      <c r="P228" s="129"/>
      <c r="Q228" s="129"/>
      <c r="R228" s="129"/>
      <c r="S228" s="129"/>
    </row>
    <row r="229" spans="10:19" x14ac:dyDescent="0.25">
      <c r="J229" s="148"/>
      <c r="K229" s="148"/>
      <c r="L229" s="129"/>
      <c r="M229" s="129"/>
      <c r="N229" s="129"/>
      <c r="O229" s="129"/>
      <c r="P229" s="129"/>
      <c r="Q229" s="129"/>
      <c r="R229" s="129"/>
      <c r="S229" s="129"/>
    </row>
    <row r="230" spans="10:19" x14ac:dyDescent="0.25">
      <c r="J230" s="148"/>
      <c r="K230" s="148"/>
      <c r="L230" s="129"/>
      <c r="M230" s="129"/>
      <c r="N230" s="129"/>
      <c r="O230" s="129"/>
      <c r="P230" s="129"/>
      <c r="Q230" s="129"/>
      <c r="R230" s="129"/>
      <c r="S230" s="129"/>
    </row>
    <row r="231" spans="10:19" x14ac:dyDescent="0.25">
      <c r="J231" s="148"/>
      <c r="K231" s="148"/>
      <c r="L231" s="129"/>
      <c r="M231" s="129"/>
      <c r="N231" s="129"/>
      <c r="O231" s="129"/>
      <c r="P231" s="129"/>
      <c r="Q231" s="129"/>
      <c r="R231" s="129"/>
      <c r="S231" s="129"/>
    </row>
    <row r="232" spans="10:19" x14ac:dyDescent="0.25">
      <c r="J232" s="148"/>
      <c r="K232" s="148"/>
      <c r="L232" s="129"/>
      <c r="M232" s="129"/>
      <c r="N232" s="129"/>
      <c r="O232" s="129"/>
      <c r="P232" s="129"/>
      <c r="Q232" s="129"/>
      <c r="R232" s="129"/>
      <c r="S232" s="129"/>
    </row>
    <row r="233" spans="10:19" x14ac:dyDescent="0.25">
      <c r="J233" s="148"/>
      <c r="K233" s="148"/>
      <c r="L233" s="129"/>
      <c r="M233" s="129"/>
      <c r="N233" s="129"/>
      <c r="O233" s="129"/>
      <c r="P233" s="129"/>
      <c r="Q233" s="129"/>
      <c r="R233" s="129"/>
      <c r="S233" s="129"/>
    </row>
    <row r="234" spans="10:19" x14ac:dyDescent="0.25">
      <c r="J234" s="148"/>
      <c r="K234" s="148"/>
      <c r="L234" s="129"/>
      <c r="M234" s="129"/>
      <c r="N234" s="129"/>
      <c r="O234" s="129"/>
      <c r="P234" s="129"/>
      <c r="Q234" s="129"/>
      <c r="R234" s="129"/>
      <c r="S234" s="129"/>
    </row>
    <row r="235" spans="10:19" x14ac:dyDescent="0.25">
      <c r="J235" s="148"/>
      <c r="K235" s="148"/>
      <c r="L235" s="129"/>
      <c r="M235" s="129"/>
      <c r="N235" s="129"/>
      <c r="O235" s="129"/>
      <c r="P235" s="129"/>
      <c r="Q235" s="129"/>
      <c r="R235" s="129"/>
      <c r="S235" s="129"/>
    </row>
    <row r="236" spans="10:19" x14ac:dyDescent="0.25">
      <c r="J236" s="148"/>
      <c r="K236" s="148"/>
      <c r="L236" s="129"/>
      <c r="M236" s="129"/>
      <c r="N236" s="129"/>
      <c r="O236" s="129"/>
      <c r="P236" s="129"/>
      <c r="Q236" s="129"/>
      <c r="R236" s="129"/>
      <c r="S236" s="129"/>
    </row>
    <row r="237" spans="10:19" x14ac:dyDescent="0.25">
      <c r="J237" s="148"/>
      <c r="K237" s="148"/>
      <c r="L237" s="129"/>
      <c r="M237" s="129"/>
      <c r="N237" s="129"/>
      <c r="O237" s="129"/>
      <c r="P237" s="129"/>
      <c r="Q237" s="129"/>
      <c r="R237" s="129"/>
      <c r="S237" s="129"/>
    </row>
    <row r="238" spans="10:19" x14ac:dyDescent="0.25">
      <c r="J238" s="148"/>
      <c r="K238" s="148"/>
      <c r="L238" s="129"/>
      <c r="M238" s="129"/>
      <c r="N238" s="129"/>
      <c r="O238" s="129"/>
      <c r="P238" s="129"/>
      <c r="Q238" s="129"/>
      <c r="R238" s="129"/>
      <c r="S238" s="129"/>
    </row>
    <row r="239" spans="10:19" x14ac:dyDescent="0.25">
      <c r="J239" s="148"/>
      <c r="K239" s="148"/>
      <c r="L239" s="129"/>
      <c r="M239" s="129"/>
      <c r="N239" s="129"/>
      <c r="O239" s="129"/>
      <c r="P239" s="129"/>
      <c r="Q239" s="129"/>
      <c r="R239" s="129"/>
      <c r="S239" s="129"/>
    </row>
    <row r="240" spans="10:19" x14ac:dyDescent="0.25">
      <c r="J240" s="148"/>
      <c r="K240" s="148"/>
      <c r="L240" s="129"/>
      <c r="M240" s="129"/>
      <c r="N240" s="129"/>
      <c r="O240" s="129"/>
      <c r="P240" s="129"/>
      <c r="Q240" s="129"/>
      <c r="R240" s="129"/>
      <c r="S240" s="129"/>
    </row>
    <row r="241" spans="10:19" x14ac:dyDescent="0.25">
      <c r="J241" s="148"/>
      <c r="K241" s="148"/>
      <c r="L241" s="129"/>
      <c r="M241" s="129"/>
      <c r="N241" s="129"/>
      <c r="O241" s="129"/>
      <c r="P241" s="129"/>
      <c r="Q241" s="129"/>
      <c r="R241" s="129"/>
      <c r="S241" s="129"/>
    </row>
    <row r="242" spans="10:19" x14ac:dyDescent="0.25">
      <c r="J242" s="148"/>
      <c r="K242" s="148"/>
      <c r="L242" s="129"/>
      <c r="M242" s="129"/>
      <c r="N242" s="129"/>
      <c r="O242" s="129"/>
      <c r="P242" s="129"/>
      <c r="Q242" s="129"/>
      <c r="R242" s="129"/>
      <c r="S242" s="129"/>
    </row>
    <row r="243" spans="10:19" x14ac:dyDescent="0.25">
      <c r="J243" s="148"/>
      <c r="K243" s="148"/>
      <c r="L243" s="129"/>
      <c r="M243" s="129"/>
      <c r="N243" s="129"/>
      <c r="O243" s="129"/>
      <c r="P243" s="129"/>
      <c r="Q243" s="129"/>
      <c r="R243" s="129"/>
      <c r="S243" s="129"/>
    </row>
    <row r="244" spans="10:19" x14ac:dyDescent="0.25">
      <c r="J244" s="148"/>
      <c r="K244" s="148"/>
      <c r="L244" s="129"/>
      <c r="M244" s="129"/>
      <c r="N244" s="129"/>
      <c r="O244" s="129"/>
      <c r="P244" s="129"/>
      <c r="Q244" s="129"/>
      <c r="R244" s="129"/>
      <c r="S244" s="129"/>
    </row>
    <row r="245" spans="10:19" x14ac:dyDescent="0.25">
      <c r="J245" s="148"/>
      <c r="K245" s="148"/>
      <c r="L245" s="129"/>
      <c r="M245" s="129"/>
      <c r="N245" s="129"/>
      <c r="O245" s="129"/>
      <c r="P245" s="129"/>
      <c r="Q245" s="129"/>
      <c r="R245" s="129"/>
      <c r="S245" s="129"/>
    </row>
    <row r="246" spans="10:19" x14ac:dyDescent="0.25">
      <c r="J246" s="148"/>
      <c r="K246" s="148"/>
      <c r="L246" s="129"/>
      <c r="M246" s="129"/>
      <c r="N246" s="129"/>
      <c r="O246" s="129"/>
      <c r="P246" s="129"/>
      <c r="Q246" s="129"/>
      <c r="R246" s="129"/>
      <c r="S246" s="129"/>
    </row>
    <row r="247" spans="10:19" x14ac:dyDescent="0.25">
      <c r="J247" s="148"/>
      <c r="K247" s="148"/>
      <c r="L247" s="129"/>
      <c r="M247" s="129"/>
      <c r="N247" s="129"/>
      <c r="O247" s="129"/>
      <c r="P247" s="129"/>
      <c r="Q247" s="129"/>
      <c r="R247" s="129"/>
      <c r="S247" s="129"/>
    </row>
    <row r="248" spans="10:19" x14ac:dyDescent="0.25">
      <c r="J248" s="148"/>
      <c r="K248" s="148"/>
      <c r="L248" s="129"/>
      <c r="M248" s="129"/>
      <c r="N248" s="129"/>
      <c r="O248" s="129"/>
      <c r="P248" s="129"/>
      <c r="Q248" s="129"/>
      <c r="R248" s="129"/>
      <c r="S248" s="129"/>
    </row>
    <row r="249" spans="10:19" x14ac:dyDescent="0.25">
      <c r="J249" s="148"/>
      <c r="K249" s="148"/>
      <c r="L249" s="129"/>
      <c r="M249" s="129"/>
      <c r="N249" s="129"/>
      <c r="O249" s="129"/>
      <c r="P249" s="129"/>
      <c r="Q249" s="129"/>
      <c r="R249" s="129"/>
      <c r="S249" s="129"/>
    </row>
    <row r="250" spans="10:19" x14ac:dyDescent="0.25">
      <c r="J250" s="148"/>
      <c r="K250" s="148"/>
      <c r="L250" s="129"/>
      <c r="M250" s="129"/>
      <c r="N250" s="129"/>
      <c r="O250" s="129"/>
      <c r="P250" s="129"/>
      <c r="Q250" s="129"/>
      <c r="R250" s="129"/>
      <c r="S250" s="129"/>
    </row>
    <row r="251" spans="10:19" x14ac:dyDescent="0.25">
      <c r="J251" s="148"/>
      <c r="K251" s="148"/>
      <c r="L251" s="129"/>
      <c r="M251" s="129"/>
      <c r="N251" s="129"/>
      <c r="O251" s="129"/>
      <c r="P251" s="129"/>
      <c r="Q251" s="129"/>
      <c r="R251" s="129"/>
      <c r="S251" s="129"/>
    </row>
    <row r="252" spans="10:19" x14ac:dyDescent="0.25">
      <c r="J252" s="148"/>
      <c r="K252" s="148"/>
      <c r="L252" s="129"/>
      <c r="M252" s="129"/>
      <c r="N252" s="129"/>
      <c r="O252" s="129"/>
      <c r="P252" s="129"/>
      <c r="Q252" s="129"/>
      <c r="R252" s="129"/>
      <c r="S252" s="129"/>
    </row>
    <row r="253" spans="10:19" x14ac:dyDescent="0.25">
      <c r="J253" s="148"/>
      <c r="K253" s="148"/>
      <c r="L253" s="129"/>
      <c r="M253" s="129"/>
      <c r="N253" s="129"/>
      <c r="O253" s="129"/>
      <c r="P253" s="129"/>
      <c r="Q253" s="129"/>
      <c r="R253" s="129"/>
      <c r="S253" s="129"/>
    </row>
    <row r="254" spans="10:19" x14ac:dyDescent="0.25">
      <c r="J254" s="148"/>
      <c r="K254" s="148"/>
      <c r="L254" s="129"/>
      <c r="M254" s="129"/>
      <c r="N254" s="129"/>
      <c r="O254" s="129"/>
      <c r="P254" s="129"/>
      <c r="Q254" s="129"/>
      <c r="R254" s="129"/>
      <c r="S254" s="129"/>
    </row>
    <row r="255" spans="10:19" x14ac:dyDescent="0.25">
      <c r="J255" s="148"/>
      <c r="K255" s="148"/>
      <c r="L255" s="129"/>
      <c r="M255" s="129"/>
      <c r="N255" s="129"/>
      <c r="O255" s="129"/>
      <c r="P255" s="129"/>
      <c r="Q255" s="129"/>
      <c r="R255" s="129"/>
      <c r="S255" s="129"/>
    </row>
    <row r="256" spans="10:19" x14ac:dyDescent="0.25">
      <c r="J256" s="148"/>
      <c r="K256" s="148"/>
      <c r="L256" s="129"/>
      <c r="M256" s="129"/>
      <c r="N256" s="129"/>
      <c r="O256" s="129"/>
      <c r="P256" s="129"/>
      <c r="Q256" s="129"/>
      <c r="R256" s="129"/>
      <c r="S256" s="129"/>
    </row>
    <row r="257" spans="10:19" x14ac:dyDescent="0.25">
      <c r="J257" s="148"/>
      <c r="K257" s="148"/>
      <c r="L257" s="129"/>
      <c r="M257" s="129"/>
      <c r="N257" s="129"/>
      <c r="O257" s="129"/>
      <c r="P257" s="129"/>
      <c r="Q257" s="129"/>
      <c r="R257" s="129"/>
      <c r="S257" s="129"/>
    </row>
    <row r="258" spans="10:19" x14ac:dyDescent="0.25">
      <c r="J258" s="148"/>
      <c r="K258" s="148"/>
      <c r="L258" s="129"/>
      <c r="M258" s="129"/>
      <c r="N258" s="129"/>
      <c r="O258" s="129"/>
      <c r="P258" s="129"/>
      <c r="Q258" s="129"/>
      <c r="R258" s="129"/>
      <c r="S258" s="129"/>
    </row>
    <row r="259" spans="10:19" x14ac:dyDescent="0.25">
      <c r="J259" s="148"/>
      <c r="K259" s="148"/>
      <c r="L259" s="129"/>
      <c r="M259" s="129"/>
      <c r="N259" s="129"/>
      <c r="O259" s="129"/>
      <c r="P259" s="129"/>
      <c r="Q259" s="129"/>
      <c r="R259" s="129"/>
      <c r="S259" s="129"/>
    </row>
    <row r="260" spans="10:19" x14ac:dyDescent="0.25">
      <c r="J260" s="148"/>
      <c r="K260" s="148"/>
      <c r="L260" s="129"/>
      <c r="M260" s="129"/>
      <c r="N260" s="129"/>
      <c r="O260" s="129"/>
      <c r="P260" s="129"/>
      <c r="Q260" s="129"/>
      <c r="R260" s="129"/>
      <c r="S260" s="129"/>
    </row>
    <row r="261" spans="10:19" x14ac:dyDescent="0.25">
      <c r="J261" s="148"/>
      <c r="K261" s="148"/>
      <c r="L261" s="129"/>
      <c r="M261" s="129"/>
      <c r="N261" s="129"/>
      <c r="O261" s="129"/>
      <c r="P261" s="129"/>
      <c r="Q261" s="129"/>
      <c r="R261" s="129"/>
      <c r="S261" s="129"/>
    </row>
    <row r="262" spans="10:19" x14ac:dyDescent="0.25">
      <c r="J262" s="148"/>
      <c r="K262" s="148"/>
      <c r="L262" s="129"/>
      <c r="M262" s="129"/>
      <c r="N262" s="129"/>
      <c r="O262" s="129"/>
      <c r="P262" s="129"/>
      <c r="Q262" s="129"/>
      <c r="R262" s="129"/>
      <c r="S262" s="129"/>
    </row>
    <row r="263" spans="10:19" x14ac:dyDescent="0.25">
      <c r="J263" s="148"/>
      <c r="K263" s="148"/>
      <c r="L263" s="129"/>
      <c r="M263" s="129"/>
      <c r="N263" s="129"/>
      <c r="O263" s="129"/>
      <c r="P263" s="129"/>
      <c r="Q263" s="129"/>
      <c r="R263" s="129"/>
      <c r="S263" s="129"/>
    </row>
    <row r="264" spans="10:19" x14ac:dyDescent="0.25">
      <c r="J264" s="148"/>
      <c r="K264" s="148"/>
      <c r="L264" s="129"/>
      <c r="M264" s="129"/>
      <c r="N264" s="129"/>
      <c r="O264" s="129"/>
      <c r="P264" s="129"/>
      <c r="Q264" s="129"/>
      <c r="R264" s="129"/>
      <c r="S264" s="129"/>
    </row>
    <row r="265" spans="10:19" x14ac:dyDescent="0.25">
      <c r="J265" s="148"/>
      <c r="K265" s="148"/>
      <c r="L265" s="129"/>
      <c r="M265" s="129"/>
      <c r="N265" s="129"/>
      <c r="O265" s="129"/>
      <c r="P265" s="129"/>
      <c r="Q265" s="129"/>
      <c r="R265" s="129"/>
      <c r="S265" s="129"/>
    </row>
    <row r="266" spans="10:19" x14ac:dyDescent="0.25">
      <c r="J266" s="148"/>
      <c r="K266" s="148"/>
      <c r="L266" s="129"/>
      <c r="M266" s="129"/>
      <c r="N266" s="129"/>
      <c r="O266" s="129"/>
      <c r="P266" s="129"/>
      <c r="Q266" s="129"/>
      <c r="R266" s="129"/>
      <c r="S266" s="129"/>
    </row>
    <row r="267" spans="10:19" x14ac:dyDescent="0.25">
      <c r="J267" s="148"/>
      <c r="K267" s="148"/>
      <c r="L267" s="129"/>
      <c r="M267" s="129"/>
      <c r="N267" s="129"/>
      <c r="O267" s="129"/>
      <c r="P267" s="129"/>
      <c r="Q267" s="129"/>
      <c r="R267" s="129"/>
      <c r="S267" s="129"/>
    </row>
    <row r="268" spans="10:19" x14ac:dyDescent="0.25">
      <c r="J268" s="148"/>
      <c r="K268" s="148"/>
      <c r="L268" s="129"/>
      <c r="M268" s="129"/>
      <c r="N268" s="129"/>
      <c r="O268" s="129"/>
      <c r="P268" s="129"/>
      <c r="Q268" s="129"/>
      <c r="R268" s="129"/>
      <c r="S268" s="129"/>
    </row>
    <row r="269" spans="10:19" x14ac:dyDescent="0.25">
      <c r="J269" s="148"/>
      <c r="K269" s="148"/>
      <c r="L269" s="129"/>
      <c r="M269" s="129"/>
      <c r="N269" s="129"/>
      <c r="O269" s="129"/>
      <c r="P269" s="129"/>
      <c r="Q269" s="129"/>
      <c r="R269" s="129"/>
      <c r="S269" s="129"/>
    </row>
    <row r="270" spans="10:19" x14ac:dyDescent="0.25">
      <c r="J270" s="148"/>
      <c r="K270" s="148"/>
      <c r="L270" s="129"/>
      <c r="M270" s="129"/>
      <c r="N270" s="129"/>
      <c r="O270" s="129"/>
      <c r="P270" s="129"/>
      <c r="Q270" s="129"/>
      <c r="R270" s="129"/>
      <c r="S270" s="129"/>
    </row>
    <row r="271" spans="10:19" x14ac:dyDescent="0.25">
      <c r="J271" s="148"/>
      <c r="K271" s="148"/>
      <c r="L271" s="129"/>
      <c r="M271" s="129"/>
      <c r="N271" s="129"/>
      <c r="O271" s="129"/>
      <c r="P271" s="129"/>
      <c r="Q271" s="129"/>
      <c r="R271" s="129"/>
      <c r="S271" s="129"/>
    </row>
    <row r="272" spans="10:19" x14ac:dyDescent="0.25">
      <c r="J272" s="148"/>
      <c r="K272" s="148"/>
      <c r="L272" s="129"/>
      <c r="M272" s="129"/>
      <c r="N272" s="129"/>
      <c r="O272" s="129"/>
      <c r="P272" s="129"/>
      <c r="Q272" s="129"/>
      <c r="R272" s="129"/>
      <c r="S272" s="129"/>
    </row>
    <row r="273" spans="10:19" x14ac:dyDescent="0.25">
      <c r="J273" s="148"/>
      <c r="K273" s="148"/>
      <c r="L273" s="129"/>
      <c r="M273" s="129"/>
      <c r="N273" s="129"/>
      <c r="O273" s="129"/>
      <c r="P273" s="129"/>
      <c r="Q273" s="129"/>
      <c r="R273" s="129"/>
      <c r="S273" s="129"/>
    </row>
    <row r="274" spans="10:19" x14ac:dyDescent="0.25">
      <c r="J274" s="148"/>
      <c r="K274" s="148"/>
      <c r="L274" s="129"/>
      <c r="M274" s="129"/>
      <c r="N274" s="129"/>
      <c r="O274" s="129"/>
      <c r="P274" s="129"/>
      <c r="Q274" s="129"/>
      <c r="R274" s="129"/>
      <c r="S274" s="129"/>
    </row>
    <row r="275" spans="10:19" x14ac:dyDescent="0.25">
      <c r="J275" s="148"/>
      <c r="K275" s="148"/>
      <c r="L275" s="129"/>
      <c r="M275" s="129"/>
      <c r="N275" s="129"/>
      <c r="O275" s="129"/>
      <c r="P275" s="129"/>
      <c r="Q275" s="129"/>
      <c r="R275" s="129"/>
      <c r="S275" s="129"/>
    </row>
    <row r="276" spans="10:19" x14ac:dyDescent="0.25">
      <c r="J276" s="148"/>
      <c r="K276" s="148"/>
      <c r="L276" s="129"/>
      <c r="M276" s="129"/>
      <c r="N276" s="129"/>
      <c r="O276" s="129"/>
      <c r="P276" s="129"/>
      <c r="Q276" s="129"/>
      <c r="R276" s="129"/>
      <c r="S276" s="129"/>
    </row>
    <row r="277" spans="10:19" x14ac:dyDescent="0.25">
      <c r="J277" s="148"/>
      <c r="K277" s="148"/>
      <c r="L277" s="129"/>
      <c r="M277" s="129"/>
      <c r="N277" s="129"/>
      <c r="O277" s="129"/>
      <c r="P277" s="129"/>
      <c r="Q277" s="129"/>
      <c r="R277" s="129"/>
      <c r="S277" s="129"/>
    </row>
    <row r="278" spans="10:19" x14ac:dyDescent="0.25">
      <c r="J278" s="148"/>
      <c r="K278" s="148"/>
      <c r="L278" s="129"/>
      <c r="M278" s="129"/>
      <c r="N278" s="129"/>
      <c r="O278" s="129"/>
      <c r="P278" s="129"/>
      <c r="Q278" s="129"/>
      <c r="R278" s="129"/>
      <c r="S278" s="129"/>
    </row>
    <row r="279" spans="10:19" x14ac:dyDescent="0.25">
      <c r="J279" s="148"/>
      <c r="K279" s="148"/>
      <c r="L279" s="129"/>
      <c r="M279" s="129"/>
      <c r="N279" s="129"/>
      <c r="O279" s="129"/>
      <c r="P279" s="129"/>
      <c r="Q279" s="129"/>
      <c r="R279" s="129"/>
      <c r="S279" s="129"/>
    </row>
    <row r="280" spans="10:19" x14ac:dyDescent="0.25">
      <c r="J280" s="148"/>
      <c r="K280" s="148"/>
      <c r="L280" s="129"/>
      <c r="M280" s="129"/>
      <c r="N280" s="129"/>
      <c r="O280" s="129"/>
      <c r="P280" s="129"/>
      <c r="Q280" s="129"/>
      <c r="R280" s="129"/>
      <c r="S280" s="129"/>
    </row>
    <row r="281" spans="10:19" x14ac:dyDescent="0.25">
      <c r="J281" s="148"/>
      <c r="K281" s="148"/>
      <c r="L281" s="129"/>
      <c r="M281" s="129"/>
      <c r="N281" s="129"/>
      <c r="O281" s="129"/>
      <c r="P281" s="129"/>
      <c r="Q281" s="129"/>
      <c r="R281" s="129"/>
      <c r="S281" s="129"/>
    </row>
    <row r="282" spans="10:19" x14ac:dyDescent="0.25">
      <c r="J282" s="148"/>
      <c r="K282" s="148"/>
      <c r="L282" s="129"/>
      <c r="M282" s="129"/>
      <c r="N282" s="129"/>
      <c r="O282" s="129"/>
      <c r="P282" s="129"/>
      <c r="Q282" s="129"/>
      <c r="R282" s="129"/>
      <c r="S282" s="129"/>
    </row>
    <row r="283" spans="10:19" x14ac:dyDescent="0.25">
      <c r="J283" s="148"/>
      <c r="K283" s="148"/>
      <c r="L283" s="129"/>
      <c r="M283" s="129"/>
      <c r="N283" s="129"/>
      <c r="O283" s="129"/>
      <c r="P283" s="129"/>
      <c r="Q283" s="129"/>
      <c r="R283" s="129"/>
      <c r="S283" s="129"/>
    </row>
    <row r="284" spans="10:19" x14ac:dyDescent="0.25">
      <c r="J284" s="148"/>
      <c r="K284" s="148"/>
      <c r="L284" s="129"/>
      <c r="M284" s="129"/>
      <c r="N284" s="129"/>
      <c r="O284" s="129"/>
      <c r="P284" s="129"/>
      <c r="Q284" s="129"/>
      <c r="R284" s="129"/>
      <c r="S284" s="129"/>
    </row>
    <row r="285" spans="10:19" x14ac:dyDescent="0.25">
      <c r="J285" s="148"/>
      <c r="K285" s="148"/>
      <c r="L285" s="129"/>
      <c r="M285" s="129"/>
      <c r="N285" s="129"/>
      <c r="O285" s="129"/>
      <c r="P285" s="129"/>
      <c r="Q285" s="129"/>
      <c r="R285" s="129"/>
      <c r="S285" s="129"/>
    </row>
    <row r="286" spans="10:19" x14ac:dyDescent="0.25">
      <c r="J286" s="148"/>
      <c r="K286" s="148"/>
      <c r="L286" s="129"/>
      <c r="M286" s="129"/>
      <c r="N286" s="129"/>
      <c r="O286" s="129"/>
      <c r="P286" s="129"/>
      <c r="Q286" s="129"/>
      <c r="R286" s="129"/>
      <c r="S286" s="129"/>
    </row>
    <row r="287" spans="10:19" x14ac:dyDescent="0.25">
      <c r="J287" s="148"/>
      <c r="K287" s="148"/>
      <c r="L287" s="129"/>
      <c r="M287" s="129"/>
      <c r="N287" s="129"/>
      <c r="O287" s="129"/>
      <c r="P287" s="129"/>
      <c r="Q287" s="129"/>
      <c r="R287" s="129"/>
      <c r="S287" s="129"/>
    </row>
    <row r="288" spans="10:19" x14ac:dyDescent="0.25">
      <c r="J288" s="148"/>
      <c r="K288" s="148"/>
      <c r="L288" s="129"/>
      <c r="M288" s="129"/>
      <c r="N288" s="129"/>
      <c r="O288" s="129"/>
      <c r="P288" s="129"/>
      <c r="Q288" s="129"/>
      <c r="R288" s="129"/>
      <c r="S288" s="129"/>
    </row>
    <row r="289" spans="10:19" x14ac:dyDescent="0.25">
      <c r="J289" s="148"/>
      <c r="K289" s="148"/>
      <c r="L289" s="129"/>
      <c r="M289" s="129"/>
      <c r="N289" s="129"/>
      <c r="O289" s="129"/>
      <c r="P289" s="129"/>
      <c r="Q289" s="129"/>
      <c r="R289" s="129"/>
      <c r="S289" s="129"/>
    </row>
    <row r="290" spans="10:19" x14ac:dyDescent="0.25">
      <c r="J290" s="148"/>
      <c r="K290" s="148"/>
      <c r="L290" s="129"/>
      <c r="M290" s="129"/>
      <c r="N290" s="129"/>
      <c r="O290" s="129"/>
      <c r="P290" s="129"/>
      <c r="Q290" s="129"/>
      <c r="R290" s="129"/>
      <c r="S290" s="129"/>
    </row>
    <row r="291" spans="10:19" x14ac:dyDescent="0.25">
      <c r="J291" s="148"/>
      <c r="K291" s="148"/>
      <c r="L291" s="129"/>
      <c r="M291" s="129"/>
      <c r="N291" s="129"/>
      <c r="O291" s="129"/>
      <c r="P291" s="129"/>
      <c r="Q291" s="129"/>
      <c r="R291" s="129"/>
      <c r="S291" s="129"/>
    </row>
    <row r="292" spans="10:19" x14ac:dyDescent="0.25">
      <c r="J292" s="148"/>
      <c r="K292" s="148"/>
      <c r="L292" s="129"/>
      <c r="M292" s="129"/>
      <c r="N292" s="129"/>
      <c r="O292" s="129"/>
      <c r="P292" s="129"/>
      <c r="Q292" s="129"/>
      <c r="R292" s="129"/>
      <c r="S292" s="129"/>
    </row>
    <row r="293" spans="10:19" x14ac:dyDescent="0.25">
      <c r="J293" s="148"/>
      <c r="K293" s="148"/>
      <c r="L293" s="129"/>
      <c r="M293" s="129"/>
      <c r="N293" s="129"/>
      <c r="O293" s="129"/>
      <c r="P293" s="129"/>
      <c r="Q293" s="129"/>
      <c r="R293" s="129"/>
      <c r="S293" s="129"/>
    </row>
    <row r="294" spans="10:19" x14ac:dyDescent="0.25">
      <c r="J294" s="148"/>
      <c r="K294" s="148"/>
      <c r="L294" s="129"/>
      <c r="M294" s="129"/>
      <c r="N294" s="129"/>
      <c r="O294" s="129"/>
      <c r="P294" s="129"/>
      <c r="Q294" s="129"/>
      <c r="R294" s="129"/>
      <c r="S294" s="129"/>
    </row>
    <row r="295" spans="10:19" x14ac:dyDescent="0.25">
      <c r="J295" s="148"/>
      <c r="K295" s="148"/>
      <c r="L295" s="129"/>
      <c r="M295" s="129"/>
      <c r="N295" s="129"/>
      <c r="O295" s="129"/>
      <c r="P295" s="129"/>
      <c r="Q295" s="129"/>
      <c r="R295" s="129"/>
      <c r="S295" s="129"/>
    </row>
    <row r="296" spans="10:19" x14ac:dyDescent="0.25">
      <c r="J296" s="148"/>
      <c r="K296" s="148"/>
      <c r="L296" s="129"/>
      <c r="M296" s="129"/>
      <c r="N296" s="129"/>
      <c r="O296" s="129"/>
      <c r="P296" s="129"/>
      <c r="Q296" s="129"/>
      <c r="R296" s="129"/>
      <c r="S296" s="129"/>
    </row>
    <row r="297" spans="10:19" x14ac:dyDescent="0.25">
      <c r="J297" s="148"/>
      <c r="K297" s="148"/>
      <c r="L297" s="129"/>
      <c r="M297" s="129"/>
      <c r="N297" s="129"/>
      <c r="O297" s="129"/>
      <c r="P297" s="129"/>
      <c r="Q297" s="129"/>
      <c r="R297" s="129"/>
      <c r="S297" s="129"/>
    </row>
    <row r="298" spans="10:19" x14ac:dyDescent="0.25">
      <c r="J298" s="148"/>
      <c r="K298" s="148"/>
      <c r="L298" s="129"/>
      <c r="M298" s="129"/>
      <c r="N298" s="129"/>
      <c r="O298" s="129"/>
      <c r="P298" s="129"/>
      <c r="Q298" s="129"/>
      <c r="R298" s="129"/>
      <c r="S298" s="129"/>
    </row>
    <row r="299" spans="10:19" x14ac:dyDescent="0.25">
      <c r="J299" s="148"/>
      <c r="K299" s="148"/>
      <c r="L299" s="129"/>
      <c r="M299" s="129"/>
      <c r="N299" s="129"/>
      <c r="O299" s="129"/>
      <c r="P299" s="129"/>
      <c r="Q299" s="129"/>
      <c r="R299" s="129"/>
      <c r="S299" s="129"/>
    </row>
    <row r="300" spans="10:19" x14ac:dyDescent="0.25">
      <c r="J300" s="148"/>
      <c r="K300" s="148"/>
      <c r="L300" s="129"/>
      <c r="M300" s="129"/>
      <c r="N300" s="129"/>
      <c r="O300" s="129"/>
      <c r="P300" s="129"/>
      <c r="Q300" s="129"/>
      <c r="R300" s="129"/>
      <c r="S300" s="129"/>
    </row>
    <row r="301" spans="10:19" x14ac:dyDescent="0.25">
      <c r="J301" s="148"/>
      <c r="K301" s="148"/>
      <c r="L301" s="129"/>
      <c r="M301" s="129"/>
      <c r="N301" s="129"/>
      <c r="O301" s="129"/>
      <c r="P301" s="129"/>
      <c r="Q301" s="129"/>
      <c r="R301" s="129"/>
      <c r="S301" s="129"/>
    </row>
    <row r="302" spans="10:19" x14ac:dyDescent="0.25">
      <c r="J302" s="148"/>
      <c r="K302" s="148"/>
      <c r="L302" s="129"/>
      <c r="M302" s="129"/>
      <c r="N302" s="129"/>
      <c r="O302" s="129"/>
      <c r="P302" s="129"/>
      <c r="Q302" s="129"/>
      <c r="R302" s="129"/>
      <c r="S302" s="129"/>
    </row>
    <row r="303" spans="10:19" x14ac:dyDescent="0.25">
      <c r="J303" s="148"/>
      <c r="K303" s="148"/>
      <c r="L303" s="129"/>
      <c r="M303" s="129"/>
      <c r="N303" s="129"/>
      <c r="O303" s="129"/>
      <c r="P303" s="129"/>
      <c r="Q303" s="129"/>
      <c r="R303" s="129"/>
      <c r="S303" s="129"/>
    </row>
    <row r="304" spans="10:19" x14ac:dyDescent="0.25">
      <c r="J304" s="148"/>
      <c r="K304" s="148"/>
      <c r="L304" s="129"/>
      <c r="M304" s="129"/>
      <c r="N304" s="129"/>
      <c r="O304" s="129"/>
      <c r="P304" s="129"/>
      <c r="Q304" s="129"/>
      <c r="R304" s="129"/>
      <c r="S304" s="129"/>
    </row>
    <row r="305" spans="10:19" x14ac:dyDescent="0.25">
      <c r="J305" s="148"/>
      <c r="K305" s="148"/>
      <c r="L305" s="129"/>
      <c r="M305" s="129"/>
      <c r="N305" s="129"/>
      <c r="O305" s="129"/>
      <c r="P305" s="129"/>
      <c r="Q305" s="129"/>
      <c r="R305" s="129"/>
      <c r="S305" s="129"/>
    </row>
    <row r="306" spans="10:19" x14ac:dyDescent="0.25">
      <c r="J306" s="148"/>
      <c r="K306" s="148"/>
      <c r="L306" s="129"/>
      <c r="M306" s="129"/>
      <c r="N306" s="129"/>
      <c r="O306" s="129"/>
      <c r="P306" s="129"/>
      <c r="Q306" s="129"/>
      <c r="R306" s="129"/>
      <c r="S306" s="129"/>
    </row>
    <row r="307" spans="10:19" x14ac:dyDescent="0.25">
      <c r="J307" s="148"/>
      <c r="K307" s="148"/>
      <c r="L307" s="129"/>
      <c r="M307" s="129"/>
      <c r="N307" s="129"/>
      <c r="O307" s="129"/>
      <c r="P307" s="129"/>
      <c r="Q307" s="129"/>
      <c r="R307" s="129"/>
      <c r="S307" s="129"/>
    </row>
    <row r="308" spans="10:19" x14ac:dyDescent="0.25">
      <c r="J308" s="148"/>
      <c r="K308" s="148"/>
      <c r="L308" s="129"/>
      <c r="M308" s="129"/>
      <c r="N308" s="129"/>
      <c r="O308" s="129"/>
      <c r="P308" s="129"/>
      <c r="Q308" s="129"/>
      <c r="R308" s="129"/>
      <c r="S308" s="129"/>
    </row>
    <row r="309" spans="10:19" x14ac:dyDescent="0.25">
      <c r="J309" s="148"/>
      <c r="K309" s="148"/>
      <c r="L309" s="129"/>
      <c r="M309" s="129"/>
      <c r="N309" s="129"/>
      <c r="O309" s="129"/>
      <c r="P309" s="129"/>
      <c r="Q309" s="129"/>
      <c r="R309" s="129"/>
      <c r="S309" s="129"/>
    </row>
    <row r="310" spans="10:19" x14ac:dyDescent="0.25">
      <c r="J310" s="148"/>
      <c r="K310" s="148"/>
      <c r="L310" s="129"/>
      <c r="M310" s="129"/>
      <c r="N310" s="129"/>
      <c r="O310" s="129"/>
      <c r="P310" s="129"/>
      <c r="Q310" s="129"/>
      <c r="R310" s="129"/>
      <c r="S310" s="129"/>
    </row>
    <row r="311" spans="10:19" x14ac:dyDescent="0.25">
      <c r="J311" s="148"/>
      <c r="K311" s="148"/>
      <c r="L311" s="129"/>
      <c r="M311" s="129"/>
      <c r="N311" s="129"/>
      <c r="O311" s="129"/>
      <c r="P311" s="129"/>
      <c r="Q311" s="129"/>
      <c r="R311" s="129"/>
      <c r="S311" s="129"/>
    </row>
    <row r="312" spans="10:19" x14ac:dyDescent="0.25">
      <c r="J312" s="148"/>
      <c r="K312" s="148"/>
      <c r="L312" s="129"/>
      <c r="M312" s="129"/>
      <c r="N312" s="129"/>
      <c r="O312" s="129"/>
      <c r="P312" s="129"/>
      <c r="Q312" s="129"/>
      <c r="R312" s="129"/>
      <c r="S312" s="129"/>
    </row>
    <row r="313" spans="10:19" x14ac:dyDescent="0.25">
      <c r="J313" s="148"/>
      <c r="K313" s="148"/>
      <c r="L313" s="129"/>
      <c r="M313" s="129"/>
      <c r="N313" s="129"/>
      <c r="O313" s="129"/>
      <c r="P313" s="129"/>
      <c r="Q313" s="129"/>
      <c r="R313" s="129"/>
      <c r="S313" s="129"/>
    </row>
    <row r="314" spans="10:19" x14ac:dyDescent="0.25">
      <c r="J314" s="148"/>
      <c r="K314" s="148"/>
      <c r="L314" s="129"/>
      <c r="M314" s="129"/>
      <c r="N314" s="129"/>
      <c r="O314" s="129"/>
      <c r="P314" s="129"/>
      <c r="Q314" s="129"/>
      <c r="R314" s="129"/>
      <c r="S314" s="129"/>
    </row>
    <row r="315" spans="10:19" x14ac:dyDescent="0.25">
      <c r="J315" s="148"/>
      <c r="K315" s="148"/>
      <c r="L315" s="129"/>
      <c r="M315" s="129"/>
      <c r="N315" s="129"/>
      <c r="O315" s="129"/>
      <c r="P315" s="129"/>
      <c r="Q315" s="129"/>
      <c r="R315" s="129"/>
      <c r="S315" s="129"/>
    </row>
    <row r="316" spans="10:19" x14ac:dyDescent="0.25">
      <c r="J316" s="148"/>
      <c r="K316" s="148"/>
      <c r="L316" s="129"/>
      <c r="M316" s="129"/>
      <c r="N316" s="129"/>
      <c r="O316" s="129"/>
      <c r="P316" s="129"/>
      <c r="Q316" s="129"/>
      <c r="R316" s="129"/>
      <c r="S316" s="129"/>
    </row>
    <row r="317" spans="10:19" x14ac:dyDescent="0.25">
      <c r="J317" s="148"/>
      <c r="K317" s="148"/>
      <c r="L317" s="129"/>
      <c r="M317" s="129"/>
      <c r="N317" s="129"/>
      <c r="O317" s="129"/>
      <c r="P317" s="129"/>
      <c r="Q317" s="129"/>
      <c r="R317" s="129"/>
      <c r="S317" s="129"/>
    </row>
    <row r="318" spans="10:19" x14ac:dyDescent="0.25">
      <c r="J318" s="148"/>
      <c r="K318" s="148"/>
      <c r="L318" s="129"/>
      <c r="M318" s="129"/>
      <c r="N318" s="129"/>
      <c r="O318" s="129"/>
      <c r="P318" s="129"/>
      <c r="Q318" s="129"/>
      <c r="R318" s="129"/>
      <c r="S318" s="129"/>
    </row>
    <row r="319" spans="10:19" x14ac:dyDescent="0.25">
      <c r="J319" s="148"/>
      <c r="K319" s="148"/>
      <c r="L319" s="129"/>
      <c r="M319" s="129"/>
      <c r="N319" s="129"/>
      <c r="O319" s="129"/>
      <c r="P319" s="129"/>
      <c r="Q319" s="129"/>
      <c r="R319" s="129"/>
      <c r="S319" s="129"/>
    </row>
    <row r="320" spans="10:19" x14ac:dyDescent="0.25">
      <c r="J320" s="148"/>
      <c r="K320" s="148"/>
      <c r="L320" s="129"/>
      <c r="M320" s="129"/>
      <c r="N320" s="129"/>
      <c r="O320" s="129"/>
      <c r="P320" s="129"/>
      <c r="Q320" s="129"/>
      <c r="R320" s="129"/>
      <c r="S320" s="129"/>
    </row>
    <row r="321" spans="10:19" x14ac:dyDescent="0.25">
      <c r="J321" s="148"/>
      <c r="K321" s="148"/>
      <c r="L321" s="129"/>
      <c r="M321" s="129"/>
      <c r="N321" s="129"/>
      <c r="O321" s="129"/>
      <c r="P321" s="129"/>
      <c r="Q321" s="129"/>
      <c r="R321" s="129"/>
      <c r="S321" s="129"/>
    </row>
    <row r="322" spans="10:19" x14ac:dyDescent="0.25">
      <c r="J322" s="148"/>
      <c r="K322" s="148"/>
      <c r="L322" s="129"/>
      <c r="M322" s="129"/>
      <c r="N322" s="129"/>
      <c r="O322" s="129"/>
      <c r="P322" s="129"/>
      <c r="Q322" s="129"/>
      <c r="R322" s="129"/>
      <c r="S322" s="129"/>
    </row>
    <row r="323" spans="10:19" x14ac:dyDescent="0.25">
      <c r="J323" s="148"/>
      <c r="K323" s="148"/>
      <c r="L323" s="129"/>
      <c r="M323" s="129"/>
      <c r="N323" s="129"/>
      <c r="O323" s="129"/>
      <c r="P323" s="129"/>
      <c r="Q323" s="129"/>
      <c r="R323" s="129"/>
      <c r="S323" s="129"/>
    </row>
    <row r="324" spans="10:19" x14ac:dyDescent="0.25">
      <c r="J324" s="148"/>
      <c r="K324" s="148"/>
      <c r="L324" s="129"/>
      <c r="M324" s="129"/>
      <c r="N324" s="129"/>
      <c r="O324" s="129"/>
      <c r="P324" s="129"/>
      <c r="Q324" s="129"/>
      <c r="R324" s="129"/>
      <c r="S324" s="129"/>
    </row>
    <row r="325" spans="10:19" x14ac:dyDescent="0.25">
      <c r="J325" s="148"/>
      <c r="K325" s="148"/>
      <c r="L325" s="129"/>
      <c r="M325" s="129"/>
      <c r="N325" s="129"/>
      <c r="O325" s="129"/>
      <c r="P325" s="129"/>
      <c r="Q325" s="129"/>
      <c r="R325" s="129"/>
      <c r="S325" s="129"/>
    </row>
    <row r="326" spans="10:19" x14ac:dyDescent="0.25">
      <c r="J326" s="148"/>
      <c r="K326" s="148"/>
      <c r="L326" s="129"/>
      <c r="M326" s="129"/>
      <c r="N326" s="129"/>
      <c r="O326" s="129"/>
      <c r="P326" s="129"/>
      <c r="Q326" s="129"/>
      <c r="R326" s="129"/>
      <c r="S326" s="129"/>
    </row>
    <row r="327" spans="10:19" x14ac:dyDescent="0.25">
      <c r="J327" s="148"/>
      <c r="K327" s="148"/>
      <c r="L327" s="129"/>
      <c r="M327" s="129"/>
      <c r="N327" s="129"/>
      <c r="O327" s="129"/>
      <c r="P327" s="129"/>
      <c r="Q327" s="129"/>
      <c r="R327" s="129"/>
      <c r="S327" s="129"/>
    </row>
    <row r="328" spans="10:19" x14ac:dyDescent="0.25">
      <c r="J328" s="148"/>
      <c r="K328" s="148"/>
      <c r="L328" s="129"/>
      <c r="M328" s="129"/>
      <c r="N328" s="129"/>
      <c r="O328" s="129"/>
      <c r="P328" s="129"/>
      <c r="Q328" s="129"/>
      <c r="R328" s="129"/>
      <c r="S328" s="129"/>
    </row>
    <row r="329" spans="10:19" x14ac:dyDescent="0.25">
      <c r="J329" s="148"/>
      <c r="K329" s="148"/>
      <c r="L329" s="129"/>
      <c r="M329" s="129"/>
      <c r="N329" s="129"/>
      <c r="O329" s="129"/>
      <c r="P329" s="129"/>
      <c r="Q329" s="129"/>
      <c r="R329" s="129"/>
      <c r="S329" s="129"/>
    </row>
    <row r="330" spans="10:19" x14ac:dyDescent="0.25">
      <c r="J330" s="148"/>
      <c r="K330" s="148"/>
      <c r="L330" s="129"/>
      <c r="M330" s="129"/>
      <c r="N330" s="129"/>
      <c r="O330" s="129"/>
      <c r="P330" s="129"/>
      <c r="Q330" s="129"/>
      <c r="R330" s="129"/>
      <c r="S330" s="129"/>
    </row>
    <row r="331" spans="10:19" x14ac:dyDescent="0.25">
      <c r="J331" s="148"/>
      <c r="K331" s="148"/>
      <c r="L331" s="129"/>
      <c r="M331" s="129"/>
      <c r="N331" s="129"/>
      <c r="O331" s="129"/>
      <c r="P331" s="129"/>
      <c r="Q331" s="129"/>
      <c r="R331" s="129"/>
      <c r="S331" s="129"/>
    </row>
    <row r="332" spans="10:19" x14ac:dyDescent="0.25">
      <c r="J332" s="148"/>
      <c r="K332" s="148"/>
      <c r="L332" s="129"/>
      <c r="M332" s="129"/>
      <c r="N332" s="129"/>
      <c r="O332" s="129"/>
      <c r="P332" s="129"/>
      <c r="Q332" s="129"/>
      <c r="R332" s="129"/>
      <c r="S332" s="129"/>
    </row>
    <row r="333" spans="10:19" x14ac:dyDescent="0.25">
      <c r="J333" s="148"/>
      <c r="K333" s="148"/>
      <c r="L333" s="129"/>
      <c r="M333" s="129"/>
      <c r="N333" s="129"/>
      <c r="O333" s="129"/>
      <c r="P333" s="129"/>
      <c r="Q333" s="129"/>
      <c r="R333" s="129"/>
      <c r="S333" s="129"/>
    </row>
    <row r="334" spans="10:19" x14ac:dyDescent="0.25">
      <c r="J334" s="148"/>
      <c r="K334" s="148"/>
      <c r="L334" s="129"/>
      <c r="M334" s="129"/>
      <c r="N334" s="129"/>
      <c r="O334" s="129"/>
      <c r="P334" s="129"/>
      <c r="Q334" s="129"/>
      <c r="R334" s="129"/>
      <c r="S334" s="129"/>
    </row>
    <row r="335" spans="10:19" x14ac:dyDescent="0.25">
      <c r="J335" s="148"/>
      <c r="K335" s="148"/>
      <c r="L335" s="129"/>
      <c r="M335" s="129"/>
      <c r="N335" s="129"/>
      <c r="O335" s="129"/>
      <c r="P335" s="129"/>
      <c r="Q335" s="129"/>
      <c r="R335" s="129"/>
      <c r="S335" s="129"/>
    </row>
    <row r="336" spans="10:19" x14ac:dyDescent="0.25">
      <c r="J336" s="148"/>
      <c r="K336" s="148"/>
      <c r="L336" s="129"/>
      <c r="M336" s="129"/>
      <c r="N336" s="129"/>
      <c r="O336" s="129"/>
      <c r="P336" s="129"/>
      <c r="Q336" s="129"/>
      <c r="R336" s="129"/>
      <c r="S336" s="129"/>
    </row>
    <row r="337" spans="10:19" x14ac:dyDescent="0.25">
      <c r="J337" s="148"/>
      <c r="K337" s="148"/>
      <c r="L337" s="129"/>
      <c r="M337" s="129"/>
      <c r="N337" s="129"/>
      <c r="O337" s="129"/>
      <c r="P337" s="129"/>
      <c r="Q337" s="129"/>
      <c r="R337" s="129"/>
      <c r="S337" s="129"/>
    </row>
    <row r="338" spans="10:19" x14ac:dyDescent="0.25">
      <c r="J338" s="148"/>
      <c r="K338" s="148"/>
      <c r="L338" s="129"/>
      <c r="M338" s="129"/>
      <c r="N338" s="129"/>
      <c r="O338" s="129"/>
      <c r="P338" s="129"/>
      <c r="Q338" s="129"/>
      <c r="R338" s="129"/>
      <c r="S338" s="129"/>
    </row>
    <row r="339" spans="10:19" x14ac:dyDescent="0.25">
      <c r="J339" s="148"/>
      <c r="K339" s="148"/>
      <c r="L339" s="129"/>
      <c r="M339" s="129"/>
      <c r="N339" s="129"/>
      <c r="O339" s="129"/>
      <c r="P339" s="129"/>
      <c r="Q339" s="129"/>
      <c r="R339" s="129"/>
      <c r="S339" s="129"/>
    </row>
    <row r="340" spans="10:19" x14ac:dyDescent="0.25">
      <c r="J340" s="148"/>
      <c r="K340" s="148"/>
      <c r="L340" s="129"/>
      <c r="M340" s="129"/>
      <c r="N340" s="129"/>
      <c r="O340" s="129"/>
      <c r="P340" s="129"/>
      <c r="Q340" s="129"/>
      <c r="R340" s="129"/>
      <c r="S340" s="129"/>
    </row>
    <row r="341" spans="10:19" x14ac:dyDescent="0.25">
      <c r="J341" s="148"/>
      <c r="K341" s="148"/>
      <c r="L341" s="129"/>
      <c r="M341" s="129"/>
      <c r="N341" s="129"/>
      <c r="O341" s="129"/>
      <c r="P341" s="129"/>
      <c r="Q341" s="129"/>
      <c r="R341" s="129"/>
      <c r="S341" s="129"/>
    </row>
    <row r="342" spans="10:19" x14ac:dyDescent="0.25">
      <c r="J342" s="148"/>
      <c r="K342" s="148"/>
      <c r="L342" s="129"/>
      <c r="M342" s="129"/>
      <c r="N342" s="129"/>
      <c r="O342" s="129"/>
      <c r="P342" s="129"/>
      <c r="Q342" s="129"/>
      <c r="R342" s="129"/>
      <c r="S342" s="129"/>
    </row>
    <row r="343" spans="10:19" x14ac:dyDescent="0.25">
      <c r="J343" s="148"/>
      <c r="K343" s="148"/>
      <c r="L343" s="129"/>
      <c r="M343" s="129"/>
      <c r="N343" s="129"/>
      <c r="O343" s="129"/>
      <c r="P343" s="129"/>
      <c r="Q343" s="129"/>
      <c r="R343" s="129"/>
      <c r="S343" s="129"/>
    </row>
    <row r="344" spans="10:19" x14ac:dyDescent="0.25">
      <c r="J344" s="148"/>
      <c r="K344" s="148"/>
      <c r="L344" s="129"/>
      <c r="M344" s="129"/>
      <c r="N344" s="129"/>
      <c r="O344" s="129"/>
      <c r="P344" s="129"/>
      <c r="Q344" s="129"/>
      <c r="R344" s="129"/>
      <c r="S344" s="129"/>
    </row>
    <row r="345" spans="10:19" x14ac:dyDescent="0.25">
      <c r="J345" s="148"/>
      <c r="K345" s="148"/>
      <c r="L345" s="129"/>
      <c r="M345" s="129"/>
      <c r="N345" s="129"/>
      <c r="O345" s="129"/>
      <c r="P345" s="129"/>
      <c r="Q345" s="129"/>
      <c r="R345" s="129"/>
      <c r="S345" s="129"/>
    </row>
    <row r="346" spans="10:19" x14ac:dyDescent="0.25">
      <c r="J346" s="148"/>
      <c r="K346" s="148"/>
      <c r="L346" s="129"/>
      <c r="M346" s="129"/>
      <c r="N346" s="129"/>
      <c r="O346" s="129"/>
      <c r="P346" s="129"/>
      <c r="Q346" s="129"/>
      <c r="R346" s="129"/>
      <c r="S346" s="129"/>
    </row>
    <row r="347" spans="10:19" x14ac:dyDescent="0.25">
      <c r="J347" s="148"/>
      <c r="K347" s="148"/>
      <c r="L347" s="129"/>
      <c r="M347" s="129"/>
      <c r="N347" s="129"/>
      <c r="O347" s="129"/>
      <c r="P347" s="129"/>
      <c r="Q347" s="129"/>
      <c r="R347" s="129"/>
      <c r="S347" s="129"/>
    </row>
    <row r="348" spans="10:19" x14ac:dyDescent="0.25">
      <c r="J348" s="148"/>
      <c r="K348" s="148"/>
      <c r="L348" s="129"/>
      <c r="M348" s="129"/>
      <c r="N348" s="129"/>
      <c r="O348" s="129"/>
      <c r="P348" s="129"/>
      <c r="Q348" s="129"/>
      <c r="R348" s="129"/>
      <c r="S348" s="129"/>
    </row>
    <row r="349" spans="10:19" x14ac:dyDescent="0.25">
      <c r="J349" s="148"/>
      <c r="K349" s="148"/>
      <c r="L349" s="129"/>
      <c r="M349" s="129"/>
      <c r="N349" s="129"/>
      <c r="O349" s="129"/>
      <c r="P349" s="129"/>
      <c r="Q349" s="129"/>
      <c r="R349" s="129"/>
      <c r="S349" s="129"/>
    </row>
    <row r="350" spans="10:19" x14ac:dyDescent="0.25">
      <c r="J350" s="148"/>
      <c r="K350" s="148"/>
      <c r="L350" s="129"/>
      <c r="M350" s="129"/>
      <c r="N350" s="129"/>
      <c r="O350" s="129"/>
      <c r="P350" s="129"/>
      <c r="Q350" s="129"/>
      <c r="R350" s="129"/>
      <c r="S350" s="129"/>
    </row>
    <row r="351" spans="10:19" x14ac:dyDescent="0.25">
      <c r="J351" s="148"/>
      <c r="K351" s="148"/>
      <c r="L351" s="129"/>
      <c r="M351" s="129"/>
      <c r="N351" s="129"/>
      <c r="O351" s="129"/>
      <c r="P351" s="129"/>
      <c r="Q351" s="129"/>
      <c r="R351" s="129"/>
      <c r="S351" s="129"/>
    </row>
    <row r="352" spans="10:19" x14ac:dyDescent="0.25">
      <c r="J352" s="148"/>
      <c r="K352" s="148"/>
      <c r="L352" s="129"/>
      <c r="M352" s="129"/>
      <c r="N352" s="129"/>
      <c r="O352" s="129"/>
      <c r="P352" s="129"/>
      <c r="Q352" s="129"/>
      <c r="R352" s="129"/>
      <c r="S352" s="129"/>
    </row>
    <row r="353" spans="10:19" x14ac:dyDescent="0.25">
      <c r="J353" s="148"/>
      <c r="K353" s="148"/>
      <c r="L353" s="129"/>
      <c r="M353" s="129"/>
      <c r="N353" s="129"/>
      <c r="O353" s="129"/>
      <c r="P353" s="129"/>
      <c r="Q353" s="129"/>
      <c r="R353" s="129"/>
      <c r="S353" s="129"/>
    </row>
    <row r="354" spans="10:19" x14ac:dyDescent="0.25">
      <c r="J354" s="148"/>
      <c r="K354" s="148"/>
      <c r="L354" s="129"/>
      <c r="M354" s="129"/>
      <c r="N354" s="129"/>
      <c r="O354" s="129"/>
      <c r="P354" s="129"/>
      <c r="Q354" s="129"/>
      <c r="R354" s="129"/>
      <c r="S354" s="129"/>
    </row>
    <row r="355" spans="10:19" x14ac:dyDescent="0.25">
      <c r="J355" s="148"/>
      <c r="K355" s="148"/>
      <c r="L355" s="129"/>
      <c r="M355" s="129"/>
      <c r="N355" s="129"/>
      <c r="O355" s="129"/>
      <c r="P355" s="129"/>
      <c r="Q355" s="129"/>
      <c r="R355" s="129"/>
      <c r="S355" s="129"/>
    </row>
    <row r="356" spans="10:19" x14ac:dyDescent="0.25">
      <c r="J356" s="148"/>
      <c r="K356" s="148"/>
      <c r="L356" s="129"/>
      <c r="M356" s="129"/>
      <c r="N356" s="129"/>
      <c r="O356" s="129"/>
      <c r="P356" s="129"/>
      <c r="Q356" s="129"/>
      <c r="R356" s="129"/>
      <c r="S356" s="129"/>
    </row>
    <row r="357" spans="10:19" x14ac:dyDescent="0.25">
      <c r="J357" s="148"/>
      <c r="K357" s="148"/>
      <c r="L357" s="129"/>
      <c r="M357" s="129"/>
      <c r="N357" s="129"/>
      <c r="O357" s="129"/>
      <c r="P357" s="129"/>
      <c r="Q357" s="129"/>
      <c r="R357" s="129"/>
      <c r="S357" s="129"/>
    </row>
    <row r="358" spans="10:19" x14ac:dyDescent="0.25">
      <c r="J358" s="148"/>
      <c r="K358" s="148"/>
      <c r="L358" s="129"/>
      <c r="M358" s="129"/>
      <c r="N358" s="129"/>
      <c r="O358" s="129"/>
      <c r="P358" s="129"/>
      <c r="Q358" s="129"/>
      <c r="R358" s="129"/>
      <c r="S358" s="129"/>
    </row>
  </sheetData>
  <mergeCells count="2">
    <mergeCell ref="D1:E1"/>
    <mergeCell ref="F1:I1"/>
  </mergeCells>
  <phoneticPr fontId="21" type="noConversion"/>
  <pageMargins left="0.7" right="0.7" top="0.75" bottom="0.75" header="0.3" footer="0.3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W36"/>
  <sheetViews>
    <sheetView tabSelected="1" zoomScale="70" zoomScaleNormal="70" workbookViewId="0">
      <pane xSplit="3" ySplit="3" topLeftCell="D4" activePane="bottomRight" state="frozen"/>
      <selection pane="topRight" activeCell="G1" sqref="G1"/>
      <selection pane="bottomLeft" activeCell="A5" sqref="A5"/>
      <selection pane="bottomRight" activeCell="N31" sqref="N31"/>
    </sheetView>
  </sheetViews>
  <sheetFormatPr defaultRowHeight="15" x14ac:dyDescent="0.25"/>
  <cols>
    <col min="1" max="1" width="33.5703125" customWidth="1"/>
    <col min="2" max="2" width="10.42578125" customWidth="1"/>
    <col min="3" max="3" width="9.140625" customWidth="1"/>
    <col min="4" max="6" width="19.28515625" style="52" customWidth="1"/>
    <col min="7" max="7" width="17.28515625" style="52" customWidth="1"/>
    <col min="8" max="8" width="18.28515625" style="52" customWidth="1"/>
    <col min="9" max="15" width="17.140625" style="52" customWidth="1"/>
    <col min="16" max="18" width="19.28515625" style="52" customWidth="1"/>
    <col min="19" max="19" width="17.28515625" style="52" customWidth="1"/>
    <col min="20" max="20" width="18.28515625" style="52" customWidth="1"/>
    <col min="21" max="21" width="17.140625" style="52" customWidth="1"/>
    <col min="22" max="22" width="20.28515625" customWidth="1"/>
    <col min="23" max="23" width="16.28515625" bestFit="1" customWidth="1"/>
    <col min="24" max="24" width="12.42578125" customWidth="1"/>
    <col min="27" max="27" width="14.140625" bestFit="1" customWidth="1"/>
    <col min="28" max="28" width="9.140625" style="129"/>
  </cols>
  <sheetData>
    <row r="1" spans="1:101" ht="18.75" x14ac:dyDescent="0.3">
      <c r="A1" s="40" t="s">
        <v>28</v>
      </c>
      <c r="B1" s="198"/>
      <c r="C1" s="199"/>
      <c r="D1" s="200" t="s">
        <v>31</v>
      </c>
      <c r="E1" s="201"/>
      <c r="F1" s="201"/>
      <c r="G1" s="201"/>
      <c r="H1" s="201"/>
      <c r="I1" s="201"/>
      <c r="J1" s="202" t="s">
        <v>37</v>
      </c>
      <c r="K1" s="203"/>
      <c r="L1" s="203"/>
      <c r="M1" s="203"/>
      <c r="N1" s="203"/>
      <c r="O1" s="204"/>
      <c r="P1" s="205" t="s">
        <v>43</v>
      </c>
      <c r="Q1" s="206"/>
      <c r="R1" s="206"/>
      <c r="S1" s="206"/>
      <c r="T1" s="206"/>
      <c r="U1" s="206"/>
      <c r="V1" s="207" t="s">
        <v>46</v>
      </c>
      <c r="W1" s="207"/>
      <c r="X1" s="207"/>
      <c r="Y1" s="207"/>
      <c r="Z1" s="207"/>
      <c r="AA1" s="207"/>
      <c r="AB1" s="179"/>
    </row>
    <row r="2" spans="1:101" s="56" customFormat="1" ht="18.75" x14ac:dyDescent="0.3">
      <c r="A2" s="68" t="s">
        <v>27</v>
      </c>
      <c r="B2" s="73"/>
      <c r="C2" s="74"/>
      <c r="D2" s="83" t="s">
        <v>34</v>
      </c>
      <c r="E2" s="84" t="s">
        <v>36</v>
      </c>
      <c r="F2" s="84">
        <v>43943</v>
      </c>
      <c r="G2" s="84">
        <v>43997</v>
      </c>
      <c r="H2" s="84">
        <v>44103</v>
      </c>
      <c r="I2" s="84">
        <v>44124</v>
      </c>
      <c r="J2" s="71">
        <v>44285</v>
      </c>
      <c r="K2" s="71">
        <v>44334</v>
      </c>
      <c r="L2" s="71">
        <v>44385</v>
      </c>
      <c r="M2" s="71">
        <v>44455</v>
      </c>
      <c r="N2" s="71">
        <v>44470</v>
      </c>
      <c r="O2" s="71">
        <v>44476</v>
      </c>
      <c r="P2" s="133">
        <v>44607</v>
      </c>
      <c r="Q2" s="134" t="s">
        <v>45</v>
      </c>
      <c r="R2" s="134">
        <v>44712</v>
      </c>
      <c r="S2" s="134">
        <v>44755</v>
      </c>
      <c r="T2" s="134">
        <v>44796</v>
      </c>
      <c r="U2" s="134">
        <v>44848</v>
      </c>
      <c r="V2" s="84">
        <v>44966</v>
      </c>
      <c r="W2" s="84">
        <v>44978</v>
      </c>
      <c r="X2" s="84" t="s">
        <v>54</v>
      </c>
      <c r="Y2" s="84" t="s">
        <v>54</v>
      </c>
      <c r="Z2" s="84" t="s">
        <v>54</v>
      </c>
      <c r="AA2" s="84" t="s">
        <v>54</v>
      </c>
      <c r="AB2" s="180"/>
    </row>
    <row r="3" spans="1:101" ht="15.75" thickBot="1" x14ac:dyDescent="0.3">
      <c r="A3" s="41" t="s">
        <v>20</v>
      </c>
      <c r="B3" s="42" t="s">
        <v>18</v>
      </c>
      <c r="C3" s="43" t="s">
        <v>19</v>
      </c>
      <c r="D3" s="85"/>
      <c r="E3" s="86"/>
      <c r="F3" s="86"/>
      <c r="G3" s="86"/>
      <c r="H3" s="86"/>
      <c r="I3" s="86"/>
      <c r="J3" s="46"/>
      <c r="K3" s="46"/>
      <c r="L3" s="46"/>
      <c r="M3" s="46"/>
      <c r="N3" s="46"/>
      <c r="O3" s="46"/>
      <c r="P3" s="135"/>
      <c r="Q3" s="136"/>
      <c r="R3" s="136"/>
      <c r="S3" s="174"/>
      <c r="T3" s="174"/>
      <c r="U3" s="174"/>
      <c r="V3" s="175"/>
      <c r="W3" s="175"/>
      <c r="X3" s="175"/>
      <c r="Y3" s="175"/>
      <c r="Z3" s="175"/>
      <c r="AA3" s="175"/>
      <c r="AB3" s="181"/>
    </row>
    <row r="4" spans="1:101" x14ac:dyDescent="0.25">
      <c r="A4" s="44" t="s">
        <v>0</v>
      </c>
      <c r="B4" s="31" t="s">
        <v>21</v>
      </c>
      <c r="C4" s="45">
        <v>100</v>
      </c>
      <c r="D4" s="87">
        <v>27</v>
      </c>
      <c r="E4" s="88">
        <v>39</v>
      </c>
      <c r="F4" s="88">
        <v>31</v>
      </c>
      <c r="G4" s="88">
        <v>52</v>
      </c>
      <c r="H4" s="88">
        <v>50</v>
      </c>
      <c r="I4" s="88">
        <v>31</v>
      </c>
      <c r="J4" s="125">
        <v>20</v>
      </c>
      <c r="K4" s="125">
        <v>22</v>
      </c>
      <c r="L4" s="125">
        <v>130</v>
      </c>
      <c r="M4" s="125">
        <v>30</v>
      </c>
      <c r="N4" s="125">
        <v>9.9</v>
      </c>
      <c r="O4" s="39">
        <v>41</v>
      </c>
      <c r="P4" s="137">
        <v>36</v>
      </c>
      <c r="Q4" s="138">
        <v>28</v>
      </c>
      <c r="R4" s="138">
        <v>17</v>
      </c>
      <c r="S4" s="140">
        <v>25</v>
      </c>
      <c r="T4" s="140">
        <v>55</v>
      </c>
      <c r="U4" s="140">
        <v>34</v>
      </c>
      <c r="V4" s="90">
        <v>56</v>
      </c>
      <c r="W4" s="176">
        <v>200</v>
      </c>
      <c r="X4" s="90"/>
      <c r="Y4" s="90"/>
      <c r="Z4" s="90"/>
      <c r="AA4" s="90"/>
      <c r="AB4" s="162"/>
    </row>
    <row r="5" spans="1:101" x14ac:dyDescent="0.25">
      <c r="A5" s="22" t="s">
        <v>1</v>
      </c>
      <c r="B5" s="1" t="s">
        <v>21</v>
      </c>
      <c r="C5" s="34" t="s">
        <v>26</v>
      </c>
      <c r="D5" s="89">
        <v>5.5</v>
      </c>
      <c r="E5" s="90">
        <v>28</v>
      </c>
      <c r="F5" s="90">
        <v>17</v>
      </c>
      <c r="G5" s="90">
        <v>25</v>
      </c>
      <c r="H5" s="90">
        <v>25</v>
      </c>
      <c r="I5" s="90">
        <v>16</v>
      </c>
      <c r="J5" s="126">
        <v>15</v>
      </c>
      <c r="K5" s="126">
        <v>7</v>
      </c>
      <c r="L5" s="126">
        <v>110</v>
      </c>
      <c r="M5" s="126">
        <v>11</v>
      </c>
      <c r="N5" s="126">
        <v>4</v>
      </c>
      <c r="O5" s="126">
        <v>11</v>
      </c>
      <c r="P5" s="139">
        <v>32</v>
      </c>
      <c r="Q5" s="140">
        <v>6.5</v>
      </c>
      <c r="R5" s="140">
        <v>0.94</v>
      </c>
      <c r="S5" s="140">
        <v>13</v>
      </c>
      <c r="T5" s="140">
        <v>19</v>
      </c>
      <c r="U5" s="140">
        <v>17</v>
      </c>
      <c r="V5" s="90">
        <v>28</v>
      </c>
      <c r="W5" s="90">
        <v>170</v>
      </c>
      <c r="X5" s="90"/>
      <c r="Y5" s="90"/>
      <c r="Z5" s="90"/>
      <c r="AA5" s="90"/>
      <c r="AB5" s="162"/>
    </row>
    <row r="6" spans="1:101" x14ac:dyDescent="0.25">
      <c r="A6" s="22" t="s">
        <v>2</v>
      </c>
      <c r="B6" s="1" t="s">
        <v>21</v>
      </c>
      <c r="C6" s="34" t="s">
        <v>26</v>
      </c>
      <c r="D6" s="89">
        <v>21</v>
      </c>
      <c r="E6" s="90">
        <v>12</v>
      </c>
      <c r="F6" s="90">
        <v>13</v>
      </c>
      <c r="G6" s="90">
        <v>27</v>
      </c>
      <c r="H6" s="90">
        <v>25</v>
      </c>
      <c r="I6" s="90">
        <v>15</v>
      </c>
      <c r="J6" s="126">
        <v>4.9000000000000004</v>
      </c>
      <c r="K6" s="126">
        <v>15</v>
      </c>
      <c r="L6" s="126">
        <v>21</v>
      </c>
      <c r="M6" s="126">
        <v>20</v>
      </c>
      <c r="N6" s="126">
        <v>5.9</v>
      </c>
      <c r="O6" s="39">
        <v>30</v>
      </c>
      <c r="P6" s="139">
        <v>4.2</v>
      </c>
      <c r="Q6" s="140">
        <v>22</v>
      </c>
      <c r="R6" s="140">
        <v>16</v>
      </c>
      <c r="S6" s="140">
        <v>11</v>
      </c>
      <c r="T6" s="140">
        <v>36</v>
      </c>
      <c r="U6" s="140">
        <v>17</v>
      </c>
      <c r="V6" s="90">
        <v>28</v>
      </c>
      <c r="W6" s="90">
        <v>26</v>
      </c>
      <c r="X6" s="90"/>
      <c r="Y6" s="90"/>
      <c r="Z6" s="90"/>
      <c r="AA6" s="90"/>
      <c r="AB6" s="162"/>
    </row>
    <row r="7" spans="1:101" x14ac:dyDescent="0.25">
      <c r="A7" s="22" t="s">
        <v>4</v>
      </c>
      <c r="B7" s="1" t="s">
        <v>22</v>
      </c>
      <c r="C7" s="34">
        <v>2000</v>
      </c>
      <c r="D7" s="89">
        <v>110</v>
      </c>
      <c r="E7" s="90">
        <v>73</v>
      </c>
      <c r="F7" s="90">
        <v>63</v>
      </c>
      <c r="G7" s="90">
        <v>98</v>
      </c>
      <c r="H7" s="90">
        <v>79</v>
      </c>
      <c r="I7" s="90">
        <v>89</v>
      </c>
      <c r="J7" s="126">
        <v>84</v>
      </c>
      <c r="K7" s="126">
        <v>110</v>
      </c>
      <c r="L7" s="126">
        <v>100</v>
      </c>
      <c r="M7" s="126">
        <v>93</v>
      </c>
      <c r="N7" s="126">
        <v>85</v>
      </c>
      <c r="O7" s="39">
        <v>89</v>
      </c>
      <c r="P7" s="139">
        <v>89</v>
      </c>
      <c r="Q7" s="140">
        <v>120</v>
      </c>
      <c r="R7" s="140">
        <v>89</v>
      </c>
      <c r="S7" s="140">
        <v>100</v>
      </c>
      <c r="T7" s="140">
        <v>120</v>
      </c>
      <c r="U7" s="140">
        <v>110</v>
      </c>
      <c r="V7" s="90">
        <v>94</v>
      </c>
      <c r="W7" s="90">
        <v>89</v>
      </c>
      <c r="X7" s="90"/>
      <c r="Y7" s="90"/>
      <c r="Z7" s="90"/>
      <c r="AA7" s="90"/>
      <c r="AB7" s="162"/>
    </row>
    <row r="8" spans="1:101" ht="15.75" thickBot="1" x14ac:dyDescent="0.3">
      <c r="A8" s="23" t="s">
        <v>5</v>
      </c>
      <c r="B8" s="18" t="s">
        <v>22</v>
      </c>
      <c r="C8" s="75">
        <v>50</v>
      </c>
      <c r="D8" s="91">
        <v>22</v>
      </c>
      <c r="E8" s="92">
        <v>4.2</v>
      </c>
      <c r="F8" s="92">
        <v>2</v>
      </c>
      <c r="G8" s="92">
        <v>2.8</v>
      </c>
      <c r="H8" s="92">
        <v>3.9</v>
      </c>
      <c r="I8" s="92">
        <v>5.2</v>
      </c>
      <c r="J8" s="127">
        <v>1.8</v>
      </c>
      <c r="K8" s="127">
        <v>3.6</v>
      </c>
      <c r="L8" s="127">
        <v>4.8</v>
      </c>
      <c r="M8" s="127">
        <v>4.9000000000000004</v>
      </c>
      <c r="N8" s="127">
        <v>0.88</v>
      </c>
      <c r="O8" s="39">
        <v>6</v>
      </c>
      <c r="P8" s="141">
        <v>10</v>
      </c>
      <c r="Q8" s="142">
        <v>3.2</v>
      </c>
      <c r="R8" s="142">
        <v>5.3</v>
      </c>
      <c r="S8" s="140">
        <v>4.8</v>
      </c>
      <c r="T8" s="140">
        <v>0.24</v>
      </c>
      <c r="U8" s="140">
        <v>8.3000000000000007</v>
      </c>
      <c r="V8" s="90">
        <v>12</v>
      </c>
      <c r="W8" s="90">
        <v>3.3</v>
      </c>
      <c r="X8" s="90"/>
      <c r="Y8" s="90"/>
      <c r="Z8" s="90"/>
      <c r="AA8" s="90"/>
      <c r="AB8" s="162"/>
    </row>
    <row r="9" spans="1:101" ht="15.75" thickBot="1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162"/>
    </row>
    <row r="10" spans="1:101" x14ac:dyDescent="0.25">
      <c r="A10" s="164" t="s">
        <v>6</v>
      </c>
      <c r="B10" s="165" t="s">
        <v>22</v>
      </c>
      <c r="C10" s="166" t="s">
        <v>26</v>
      </c>
      <c r="D10" s="161">
        <v>2.9999999999999997E-4</v>
      </c>
      <c r="E10" s="167">
        <v>4.0000000000000002E-4</v>
      </c>
      <c r="F10" s="167">
        <v>5.0000000000000001E-4</v>
      </c>
      <c r="G10" s="167">
        <v>2.9999999999999997E-4</v>
      </c>
      <c r="H10" s="167">
        <v>5.0000000000000001E-4</v>
      </c>
      <c r="I10" s="167">
        <v>4.0000000000000002E-4</v>
      </c>
      <c r="J10" s="168">
        <v>5.0000000000000001E-4</v>
      </c>
      <c r="K10" s="168">
        <v>5.0000000000000001E-4</v>
      </c>
      <c r="L10" s="168">
        <v>4.0000000000000002E-4</v>
      </c>
      <c r="M10" s="168">
        <v>1.2999999999999999E-3</v>
      </c>
      <c r="N10" s="168">
        <v>8.0000000000000004E-4</v>
      </c>
      <c r="O10" s="39">
        <v>1.2999999999999999E-3</v>
      </c>
      <c r="P10" s="157">
        <v>7.3999999999999999E-4</v>
      </c>
      <c r="Q10" s="158">
        <v>1.2999999999999999E-3</v>
      </c>
      <c r="R10" s="158">
        <v>1E-3</v>
      </c>
      <c r="S10" s="140">
        <v>5.0000000000000001E-4</v>
      </c>
      <c r="T10" s="140">
        <v>1.2999999999999999E-3</v>
      </c>
      <c r="U10" s="140">
        <v>5.5999999999999995E-4</v>
      </c>
      <c r="V10" s="90" t="s">
        <v>57</v>
      </c>
      <c r="W10" s="90">
        <v>1.2999999999999999E-3</v>
      </c>
      <c r="X10" s="90"/>
      <c r="Y10" s="90"/>
      <c r="Z10" s="90"/>
      <c r="AA10" s="90"/>
      <c r="AB10" s="182"/>
    </row>
    <row r="11" spans="1:101" s="129" customFormat="1" x14ac:dyDescent="0.25">
      <c r="A11" s="120" t="s">
        <v>7</v>
      </c>
      <c r="B11" s="160" t="s">
        <v>23</v>
      </c>
      <c r="C11" s="120" t="s">
        <v>26</v>
      </c>
      <c r="D11" s="117">
        <v>1.1000000000000001</v>
      </c>
      <c r="E11" s="117">
        <v>1.2</v>
      </c>
      <c r="F11" s="117">
        <v>0.9</v>
      </c>
      <c r="G11" s="242"/>
      <c r="H11" s="242"/>
      <c r="I11" s="242"/>
      <c r="J11" s="242"/>
      <c r="K11" s="242"/>
      <c r="L11" s="242"/>
      <c r="M11" s="242" t="s">
        <v>29</v>
      </c>
      <c r="N11" s="242"/>
      <c r="O11" s="243" t="s">
        <v>29</v>
      </c>
      <c r="P11" s="244"/>
      <c r="Q11" s="242"/>
      <c r="R11" s="242"/>
      <c r="S11" s="242"/>
      <c r="T11" s="242"/>
      <c r="U11" s="244"/>
      <c r="V11" s="242"/>
      <c r="W11" s="242"/>
      <c r="X11" s="242"/>
      <c r="Y11" s="242"/>
      <c r="Z11" s="242"/>
      <c r="AA11" s="242"/>
      <c r="AB11" s="162"/>
    </row>
    <row r="12" spans="1:101" s="119" customFormat="1" x14ac:dyDescent="0.25">
      <c r="A12" s="119" t="s">
        <v>39</v>
      </c>
      <c r="B12" s="128" t="s">
        <v>41</v>
      </c>
      <c r="C12" s="120" t="s">
        <v>26</v>
      </c>
      <c r="D12" s="120">
        <v>9.2999999999999992E-3</v>
      </c>
      <c r="E12" s="120">
        <v>1.0999999999999999E-2</v>
      </c>
      <c r="F12" s="120">
        <v>4.8999999999999998E-3</v>
      </c>
      <c r="G12" s="245"/>
      <c r="H12" s="245"/>
      <c r="I12" s="245"/>
      <c r="J12" s="245"/>
      <c r="K12" s="245"/>
      <c r="L12" s="245"/>
      <c r="M12" s="245"/>
      <c r="N12" s="245"/>
      <c r="O12" s="243"/>
      <c r="P12" s="244"/>
      <c r="Q12" s="242"/>
      <c r="R12" s="242"/>
      <c r="S12" s="242"/>
      <c r="T12" s="242"/>
      <c r="U12" s="246"/>
      <c r="V12" s="242"/>
      <c r="W12" s="242"/>
      <c r="X12" s="243"/>
      <c r="Y12" s="245"/>
      <c r="Z12" s="245"/>
      <c r="AA12" s="245"/>
      <c r="AB12" s="162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</row>
    <row r="13" spans="1:101" s="119" customFormat="1" x14ac:dyDescent="0.25">
      <c r="A13" s="119" t="s">
        <v>40</v>
      </c>
      <c r="B13" s="128" t="s">
        <v>41</v>
      </c>
      <c r="C13" s="120" t="s">
        <v>26</v>
      </c>
      <c r="D13" s="120">
        <v>9.7999999999999997E-3</v>
      </c>
      <c r="E13" s="120">
        <v>1.0999999999999999E-2</v>
      </c>
      <c r="F13" s="120">
        <v>5.0000000000000001E-3</v>
      </c>
      <c r="G13" s="245"/>
      <c r="H13" s="245"/>
      <c r="I13" s="245"/>
      <c r="J13" s="245"/>
      <c r="K13" s="245"/>
      <c r="L13" s="245"/>
      <c r="M13" s="245"/>
      <c r="N13" s="245"/>
      <c r="O13" s="243"/>
      <c r="P13" s="244"/>
      <c r="Q13" s="244"/>
      <c r="R13" s="244" t="s">
        <v>29</v>
      </c>
      <c r="S13" s="244"/>
      <c r="T13" s="244"/>
      <c r="U13" s="246"/>
      <c r="V13" s="242"/>
      <c r="W13" s="242"/>
      <c r="X13" s="243"/>
      <c r="Y13" s="245"/>
      <c r="Z13" s="245"/>
      <c r="AA13" s="245"/>
      <c r="AB13" s="162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</row>
    <row r="14" spans="1:101" x14ac:dyDescent="0.25">
      <c r="A14" s="2" t="s">
        <v>8</v>
      </c>
      <c r="B14" s="1" t="s">
        <v>22</v>
      </c>
      <c r="C14" s="2" t="s">
        <v>26</v>
      </c>
      <c r="D14" s="90">
        <v>21</v>
      </c>
      <c r="E14" s="90">
        <v>3.9</v>
      </c>
      <c r="F14" s="90">
        <v>1.9</v>
      </c>
      <c r="G14" s="90">
        <v>2.6</v>
      </c>
      <c r="H14" s="90">
        <v>3.7</v>
      </c>
      <c r="I14" s="90">
        <v>4.9000000000000004</v>
      </c>
      <c r="J14" s="126">
        <v>1.7</v>
      </c>
      <c r="K14" s="126">
        <v>3.4</v>
      </c>
      <c r="L14" s="126">
        <v>4.5999999999999996</v>
      </c>
      <c r="M14" s="126">
        <v>5.2</v>
      </c>
      <c r="N14" s="126">
        <v>0.84</v>
      </c>
      <c r="O14" s="39">
        <v>5.7</v>
      </c>
      <c r="P14" s="144">
        <v>9.6</v>
      </c>
      <c r="Q14" s="143">
        <v>3.7</v>
      </c>
      <c r="R14" s="143">
        <v>5</v>
      </c>
      <c r="S14" s="143">
        <v>4.5</v>
      </c>
      <c r="T14" s="143">
        <v>0.23</v>
      </c>
      <c r="U14" s="169">
        <v>7.8</v>
      </c>
      <c r="V14" s="90">
        <v>11</v>
      </c>
      <c r="W14" s="173">
        <v>3.1</v>
      </c>
      <c r="X14" s="90"/>
      <c r="Y14" s="90"/>
      <c r="Z14" s="90"/>
      <c r="AA14" s="90"/>
      <c r="AB14" s="162"/>
    </row>
    <row r="15" spans="1:101" x14ac:dyDescent="0.25">
      <c r="A15" s="2" t="s">
        <v>9</v>
      </c>
      <c r="B15" s="1" t="s">
        <v>22</v>
      </c>
      <c r="C15" s="2" t="s">
        <v>26</v>
      </c>
      <c r="D15" s="90">
        <v>19</v>
      </c>
      <c r="E15" s="90">
        <v>51</v>
      </c>
      <c r="F15" s="90">
        <v>24</v>
      </c>
      <c r="G15" s="90">
        <v>100</v>
      </c>
      <c r="H15" s="90">
        <v>39</v>
      </c>
      <c r="I15" s="90">
        <v>49</v>
      </c>
      <c r="J15" s="126">
        <v>55</v>
      </c>
      <c r="K15" s="126">
        <v>89</v>
      </c>
      <c r="L15" s="126">
        <v>30</v>
      </c>
      <c r="M15" s="126">
        <v>55</v>
      </c>
      <c r="N15" s="126">
        <v>26</v>
      </c>
      <c r="O15" s="39">
        <v>68</v>
      </c>
      <c r="P15" s="145">
        <v>86</v>
      </c>
      <c r="Q15" s="140">
        <v>98</v>
      </c>
      <c r="R15" s="145">
        <v>39</v>
      </c>
      <c r="S15" s="140">
        <v>42</v>
      </c>
      <c r="T15" s="145">
        <v>18</v>
      </c>
      <c r="U15" s="145">
        <v>27</v>
      </c>
      <c r="V15" s="173">
        <v>100</v>
      </c>
      <c r="W15" s="90">
        <v>96</v>
      </c>
      <c r="X15" s="90"/>
      <c r="Y15" s="90"/>
      <c r="Z15" s="90"/>
      <c r="AA15" s="90"/>
      <c r="AB15" s="162"/>
    </row>
    <row r="16" spans="1:101" ht="15.75" x14ac:dyDescent="0.25">
      <c r="A16" s="2" t="s">
        <v>10</v>
      </c>
      <c r="B16" s="5" t="s">
        <v>24</v>
      </c>
      <c r="C16" s="2" t="s">
        <v>26</v>
      </c>
      <c r="D16" s="90">
        <v>0.02</v>
      </c>
      <c r="E16" s="90">
        <v>0.01</v>
      </c>
      <c r="F16" s="90">
        <v>4.8999999999999998E-3</v>
      </c>
      <c r="G16" s="90">
        <v>8.5999999999999993E-2</v>
      </c>
      <c r="H16" s="90">
        <v>8.9999999999999993E-3</v>
      </c>
      <c r="I16" s="90">
        <v>0.03</v>
      </c>
      <c r="J16" s="126">
        <v>0.03</v>
      </c>
      <c r="K16" s="126">
        <v>0.04</v>
      </c>
      <c r="L16" s="126">
        <v>0.8</v>
      </c>
      <c r="M16" s="126">
        <v>0.4</v>
      </c>
      <c r="N16" s="126">
        <v>0.4</v>
      </c>
      <c r="O16" s="39">
        <v>0.3</v>
      </c>
      <c r="P16" s="140">
        <v>0.3</v>
      </c>
      <c r="Q16" s="140">
        <v>0.5</v>
      </c>
      <c r="R16" s="140">
        <v>0.4</v>
      </c>
      <c r="S16" s="140">
        <v>0.3</v>
      </c>
      <c r="T16" s="140">
        <v>0.4</v>
      </c>
      <c r="U16" s="140">
        <v>0.4</v>
      </c>
      <c r="V16" s="173" t="s">
        <v>58</v>
      </c>
      <c r="W16" s="90">
        <v>4800</v>
      </c>
      <c r="X16" s="90"/>
      <c r="Y16" s="90"/>
      <c r="Z16" s="90"/>
      <c r="AA16" s="90"/>
      <c r="AB16" s="162"/>
    </row>
    <row r="17" spans="1:28" x14ac:dyDescent="0.25">
      <c r="A17" s="2" t="s">
        <v>11</v>
      </c>
      <c r="B17" s="1" t="s">
        <v>22</v>
      </c>
      <c r="C17" s="2" t="s">
        <v>26</v>
      </c>
      <c r="D17" s="90">
        <v>5.7000000000000002E-3</v>
      </c>
      <c r="E17" s="90">
        <v>4.1000000000000003E-3</v>
      </c>
      <c r="F17" s="90">
        <v>5.5999999999999999E-3</v>
      </c>
      <c r="G17" s="90">
        <v>3.2000000000000002E-3</v>
      </c>
      <c r="H17" s="90">
        <v>1.4999999999999999E-2</v>
      </c>
      <c r="I17" s="90">
        <v>6.4999999999999997E-3</v>
      </c>
      <c r="J17" s="126">
        <v>1.2E-2</v>
      </c>
      <c r="K17" s="126">
        <v>2.3999999999999998E-3</v>
      </c>
      <c r="L17" s="126">
        <v>1.2E-2</v>
      </c>
      <c r="M17" s="126">
        <v>1.4999999999999999E-2</v>
      </c>
      <c r="N17" s="126">
        <v>1.9E-2</v>
      </c>
      <c r="O17" s="39">
        <v>2.3E-2</v>
      </c>
      <c r="P17" s="140">
        <v>2.1000000000000001E-2</v>
      </c>
      <c r="Q17" s="140">
        <v>1.2999999999999999E-2</v>
      </c>
      <c r="R17" s="140">
        <v>8.8999999999999999E-3</v>
      </c>
      <c r="S17" s="140">
        <v>1.9E-2</v>
      </c>
      <c r="T17" s="140">
        <v>1.7999999999999999E-2</v>
      </c>
      <c r="U17" s="140">
        <v>1.1999999999999999E-3</v>
      </c>
      <c r="V17" s="93">
        <v>2.1999999999999999E-2</v>
      </c>
      <c r="W17" s="90">
        <v>8.9999999999999993E-3</v>
      </c>
      <c r="X17" s="90"/>
      <c r="Y17" s="90"/>
      <c r="Z17" s="90"/>
      <c r="AA17" s="90"/>
      <c r="AB17" s="162"/>
    </row>
    <row r="18" spans="1:28" x14ac:dyDescent="0.25">
      <c r="A18" s="2" t="s">
        <v>12</v>
      </c>
      <c r="B18" s="1" t="s">
        <v>25</v>
      </c>
      <c r="C18" s="2" t="s">
        <v>26</v>
      </c>
      <c r="D18" s="93">
        <f>29.3</f>
        <v>29.3</v>
      </c>
      <c r="E18" s="90">
        <v>29.2</v>
      </c>
      <c r="F18" s="94">
        <v>29.2</v>
      </c>
      <c r="G18" s="93">
        <v>29.4</v>
      </c>
      <c r="H18" s="90">
        <v>29.2</v>
      </c>
      <c r="I18" s="93">
        <v>29.2</v>
      </c>
      <c r="J18" s="39">
        <v>29.3</v>
      </c>
      <c r="K18" s="39">
        <v>29.3</v>
      </c>
      <c r="L18" s="39">
        <f>29.5</f>
        <v>29.5</v>
      </c>
      <c r="M18" s="39">
        <v>29.566666666666663</v>
      </c>
      <c r="N18" s="39">
        <v>29.3</v>
      </c>
      <c r="O18" s="39">
        <v>29.399999999999995</v>
      </c>
      <c r="P18" s="145">
        <v>29.266666666666666</v>
      </c>
      <c r="Q18" s="145">
        <v>29.366666666666664</v>
      </c>
      <c r="R18" s="140">
        <v>29.399999999999995</v>
      </c>
      <c r="S18" s="145">
        <v>29.433333333333334</v>
      </c>
      <c r="T18" s="145">
        <v>29.233333333333334</v>
      </c>
      <c r="U18" s="145">
        <v>29.469721247303394</v>
      </c>
      <c r="V18" s="93">
        <v>29.274375915204434</v>
      </c>
      <c r="W18" s="93">
        <v>29.400404029374965</v>
      </c>
      <c r="X18" s="94"/>
      <c r="Y18" s="93"/>
      <c r="Z18" s="90"/>
      <c r="AA18" s="93"/>
      <c r="AB18" s="162"/>
    </row>
    <row r="19" spans="1:28" x14ac:dyDescent="0.25">
      <c r="A19" s="3" t="s">
        <v>13</v>
      </c>
      <c r="B19" s="1" t="s">
        <v>22</v>
      </c>
      <c r="C19" s="2" t="s">
        <v>26</v>
      </c>
      <c r="D19" s="90">
        <v>1.8</v>
      </c>
      <c r="E19" s="90">
        <v>0.2</v>
      </c>
      <c r="F19" s="90">
        <v>1.3</v>
      </c>
      <c r="G19" s="90">
        <v>2.6</v>
      </c>
      <c r="H19" s="90">
        <v>0.74</v>
      </c>
      <c r="I19" s="90">
        <v>0.53</v>
      </c>
      <c r="J19" s="126">
        <v>0.42</v>
      </c>
      <c r="K19" s="126">
        <v>0.5</v>
      </c>
      <c r="L19" s="126">
        <v>4.9000000000000004</v>
      </c>
      <c r="M19" s="126">
        <v>1.4</v>
      </c>
      <c r="N19" s="126">
        <v>2.1</v>
      </c>
      <c r="O19" s="39">
        <v>1.6</v>
      </c>
      <c r="P19" s="145">
        <v>1.4</v>
      </c>
      <c r="Q19" s="140">
        <v>2.7</v>
      </c>
      <c r="R19" s="146">
        <v>3.6</v>
      </c>
      <c r="S19" s="145">
        <v>3</v>
      </c>
      <c r="T19" s="140">
        <v>0.7</v>
      </c>
      <c r="U19" s="145">
        <v>1.1000000000000001</v>
      </c>
      <c r="V19" s="90">
        <v>1.3</v>
      </c>
      <c r="W19" s="90">
        <v>0.94</v>
      </c>
      <c r="X19" s="90"/>
      <c r="Y19" s="90"/>
      <c r="Z19" s="90"/>
      <c r="AA19" s="90"/>
      <c r="AB19" s="162"/>
    </row>
    <row r="20" spans="1:28" x14ac:dyDescent="0.25">
      <c r="A20" s="3" t="s">
        <v>14</v>
      </c>
      <c r="B20" s="1" t="s">
        <v>22</v>
      </c>
      <c r="C20" s="2" t="s">
        <v>26</v>
      </c>
      <c r="D20" s="90">
        <v>170</v>
      </c>
      <c r="E20" s="90">
        <v>110</v>
      </c>
      <c r="F20" s="90">
        <v>54</v>
      </c>
      <c r="G20" s="90">
        <v>130</v>
      </c>
      <c r="H20" s="90">
        <v>60</v>
      </c>
      <c r="I20" s="90">
        <v>87</v>
      </c>
      <c r="J20" s="126">
        <v>50</v>
      </c>
      <c r="K20" s="126">
        <v>8.1</v>
      </c>
      <c r="L20" s="126">
        <v>23</v>
      </c>
      <c r="M20" s="126">
        <v>110</v>
      </c>
      <c r="N20" s="126">
        <v>71</v>
      </c>
      <c r="O20" s="39">
        <v>110</v>
      </c>
      <c r="P20" s="140">
        <v>55</v>
      </c>
      <c r="Q20" s="140">
        <v>82</v>
      </c>
      <c r="R20" s="140">
        <v>110</v>
      </c>
      <c r="S20" s="140">
        <v>65</v>
      </c>
      <c r="T20" s="140">
        <v>80</v>
      </c>
      <c r="U20" s="140">
        <v>150</v>
      </c>
      <c r="V20" s="90">
        <v>210</v>
      </c>
      <c r="W20" s="90">
        <v>170</v>
      </c>
      <c r="X20" s="90"/>
      <c r="Y20" s="90"/>
      <c r="Z20" s="90"/>
      <c r="AA20" s="90"/>
      <c r="AB20" s="162"/>
    </row>
    <row r="21" spans="1:28" x14ac:dyDescent="0.25">
      <c r="A21" s="3" t="s">
        <v>15</v>
      </c>
      <c r="B21" s="1" t="s">
        <v>22</v>
      </c>
      <c r="C21" s="2" t="s">
        <v>26</v>
      </c>
      <c r="D21" s="90">
        <v>1.2999999999999999E-2</v>
      </c>
      <c r="E21" s="90">
        <v>1.0999999999999999E-2</v>
      </c>
      <c r="F21" s="90">
        <v>1.6E-2</v>
      </c>
      <c r="G21" s="90">
        <v>9.7999999999999997E-3</v>
      </c>
      <c r="H21" s="90">
        <v>2.1000000000000001E-2</v>
      </c>
      <c r="I21" s="90">
        <v>1.7999999999999999E-2</v>
      </c>
      <c r="J21" s="126">
        <v>2.3E-2</v>
      </c>
      <c r="K21" s="126">
        <v>0.01</v>
      </c>
      <c r="L21" s="126">
        <v>3.2000000000000001E-2</v>
      </c>
      <c r="M21" s="126">
        <v>3.2000000000000001E-2</v>
      </c>
      <c r="N21" s="126">
        <v>0.03</v>
      </c>
      <c r="O21" s="39">
        <v>3.5000000000000003E-2</v>
      </c>
      <c r="P21" s="140">
        <v>9.5000000000000001E-2</v>
      </c>
      <c r="Q21" s="140">
        <v>0.09</v>
      </c>
      <c r="R21" s="140">
        <v>7.3999999999999996E-2</v>
      </c>
      <c r="S21" s="140">
        <v>2.7E-2</v>
      </c>
      <c r="T21" s="140">
        <v>2.5999999999999999E-2</v>
      </c>
      <c r="U21" s="140">
        <v>0.01</v>
      </c>
      <c r="V21" s="90" t="s">
        <v>59</v>
      </c>
      <c r="W21" s="90" t="s">
        <v>55</v>
      </c>
      <c r="X21" s="90"/>
      <c r="Y21" s="90"/>
      <c r="Z21" s="90"/>
      <c r="AA21" s="90"/>
      <c r="AB21" s="162"/>
    </row>
    <row r="22" spans="1:28" x14ac:dyDescent="0.25">
      <c r="A22" s="3" t="s">
        <v>16</v>
      </c>
      <c r="B22" s="1" t="s">
        <v>22</v>
      </c>
      <c r="C22" s="2" t="s">
        <v>26</v>
      </c>
      <c r="D22" s="90">
        <v>4.7E-2</v>
      </c>
      <c r="E22" s="90">
        <v>3.7999999999999999E-2</v>
      </c>
      <c r="F22" s="90">
        <v>7.2999999999999995E-2</v>
      </c>
      <c r="G22" s="90">
        <v>3.1E-2</v>
      </c>
      <c r="H22" s="90">
        <v>4.7E-2</v>
      </c>
      <c r="I22" s="90">
        <v>0.18</v>
      </c>
      <c r="J22" s="126">
        <v>3.7999999999999999E-2</v>
      </c>
      <c r="K22" s="126">
        <v>3.6999999999999998E-2</v>
      </c>
      <c r="L22" s="126">
        <v>4.1000000000000002E-2</v>
      </c>
      <c r="M22" s="126">
        <v>8.5999999999999993E-2</v>
      </c>
      <c r="N22" s="126">
        <v>2.5000000000000001E-2</v>
      </c>
      <c r="O22" s="39">
        <v>0.05</v>
      </c>
      <c r="P22" s="140">
        <v>5.3999999999999999E-2</v>
      </c>
      <c r="Q22" s="140">
        <v>2.8000000000000001E-2</v>
      </c>
      <c r="R22" s="140">
        <v>7.1999999999999995E-2</v>
      </c>
      <c r="S22" s="145">
        <v>3.6999999999999998E-2</v>
      </c>
      <c r="T22" s="145">
        <v>6.9000000000000006E-2</v>
      </c>
      <c r="U22" s="140">
        <v>0.05</v>
      </c>
      <c r="V22" s="90" t="s">
        <v>60</v>
      </c>
      <c r="W22" s="90" t="s">
        <v>56</v>
      </c>
      <c r="X22" s="90"/>
      <c r="Y22" s="90"/>
      <c r="Z22" s="90"/>
      <c r="AA22" s="90"/>
      <c r="AB22" s="162"/>
    </row>
    <row r="23" spans="1:28" ht="26.25" x14ac:dyDescent="0.25">
      <c r="A23" s="4" t="s">
        <v>17</v>
      </c>
      <c r="B23" s="1" t="s">
        <v>22</v>
      </c>
      <c r="C23" s="2" t="s">
        <v>26</v>
      </c>
      <c r="D23" s="90">
        <v>2.5</v>
      </c>
      <c r="E23" s="90">
        <v>0.45</v>
      </c>
      <c r="F23" s="90">
        <v>0.61</v>
      </c>
      <c r="G23" s="90">
        <v>1.4</v>
      </c>
      <c r="H23" s="94">
        <v>1</v>
      </c>
      <c r="I23" s="90">
        <v>0.51</v>
      </c>
      <c r="J23" s="126">
        <v>0.79</v>
      </c>
      <c r="K23" s="126">
        <v>0.69</v>
      </c>
      <c r="L23" s="126">
        <v>0.93</v>
      </c>
      <c r="M23" s="126">
        <v>0.75</v>
      </c>
      <c r="N23" s="126">
        <v>1.1000000000000001</v>
      </c>
      <c r="O23" s="39">
        <v>1.5</v>
      </c>
      <c r="P23" s="140">
        <v>1.1000000000000001</v>
      </c>
      <c r="Q23" s="140">
        <v>1.1000000000000001</v>
      </c>
      <c r="R23" s="140">
        <v>1.1000000000000001</v>
      </c>
      <c r="S23" s="140">
        <v>0.21</v>
      </c>
      <c r="T23" s="140">
        <v>1.1000000000000001</v>
      </c>
      <c r="U23" s="140">
        <v>0.87</v>
      </c>
      <c r="V23" s="90">
        <v>1.3</v>
      </c>
      <c r="W23" s="90">
        <v>0.15</v>
      </c>
      <c r="X23" s="90"/>
      <c r="Y23" s="90"/>
      <c r="Z23" s="94"/>
      <c r="AA23" s="90"/>
      <c r="AB23" s="162"/>
    </row>
    <row r="24" spans="1:28" x14ac:dyDescent="0.25">
      <c r="E24" s="52" t="s">
        <v>35</v>
      </c>
      <c r="M24" s="155"/>
      <c r="N24" s="155"/>
      <c r="O24" s="153"/>
      <c r="P24" s="154"/>
      <c r="Q24" s="159"/>
      <c r="R24" s="152"/>
      <c r="S24" s="162"/>
      <c r="T24" s="163"/>
      <c r="U24" s="148"/>
      <c r="V24" s="147"/>
      <c r="W24" s="162"/>
      <c r="X24" s="129"/>
      <c r="Y24" s="129"/>
      <c r="Z24" s="129"/>
      <c r="AA24" s="129"/>
    </row>
    <row r="25" spans="1:28" ht="60" x14ac:dyDescent="0.25">
      <c r="G25" s="183" t="s">
        <v>62</v>
      </c>
      <c r="P25" s="147"/>
      <c r="Q25" s="150"/>
      <c r="R25" s="150"/>
      <c r="S25" s="150"/>
      <c r="T25" s="150"/>
      <c r="U25" s="148"/>
      <c r="V25" s="147"/>
      <c r="W25" s="150"/>
      <c r="X25" s="129"/>
      <c r="Y25" s="129"/>
      <c r="Z25" s="129"/>
      <c r="AA25" s="129"/>
    </row>
    <row r="26" spans="1:28" x14ac:dyDescent="0.25">
      <c r="P26" s="148"/>
      <c r="Q26" s="148"/>
      <c r="R26" s="148"/>
      <c r="S26" s="148"/>
      <c r="T26" s="148"/>
      <c r="U26" s="148"/>
      <c r="V26" s="147"/>
      <c r="W26" s="129"/>
      <c r="X26" s="129"/>
      <c r="Y26" s="129"/>
      <c r="Z26" s="129"/>
      <c r="AA26" s="129"/>
    </row>
    <row r="27" spans="1:28" x14ac:dyDescent="0.25">
      <c r="P27" s="148"/>
      <c r="Q27" s="148"/>
      <c r="R27" s="148"/>
      <c r="S27" s="148"/>
      <c r="T27" s="148"/>
      <c r="U27" s="148"/>
      <c r="V27" s="147"/>
      <c r="W27" s="129"/>
    </row>
    <row r="28" spans="1:28" x14ac:dyDescent="0.25">
      <c r="Q28" s="148"/>
      <c r="R28" s="148"/>
      <c r="S28" s="148"/>
      <c r="T28" s="148"/>
      <c r="V28" s="129"/>
      <c r="W28" s="129"/>
    </row>
    <row r="29" spans="1:28" x14ac:dyDescent="0.25">
      <c r="Q29" s="148"/>
      <c r="R29" s="148"/>
      <c r="S29" s="148"/>
      <c r="T29" s="148"/>
      <c r="V29" s="129"/>
    </row>
    <row r="30" spans="1:28" x14ac:dyDescent="0.25">
      <c r="O30" s="151"/>
      <c r="V30" s="129"/>
    </row>
    <row r="31" spans="1:28" x14ac:dyDescent="0.25">
      <c r="V31" s="129"/>
    </row>
    <row r="36" spans="22:22" x14ac:dyDescent="0.25">
      <c r="V36" s="170"/>
    </row>
  </sheetData>
  <mergeCells count="5">
    <mergeCell ref="B1:C1"/>
    <mergeCell ref="D1:I1"/>
    <mergeCell ref="J1:O1"/>
    <mergeCell ref="P1:U1"/>
    <mergeCell ref="V1:AA1"/>
  </mergeCells>
  <pageMargins left="0.7" right="0.7" top="0.75" bottom="0.75" header="0.3" footer="0.3"/>
  <pageSetup paperSize="8" scale="2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8194A875EB154CBD4414343E6FCFBC" ma:contentTypeVersion="13" ma:contentTypeDescription="Create a new document." ma:contentTypeScope="" ma:versionID="6ca4620a6444fcd066396d2f49e593f3">
  <xsd:schema xmlns:xsd="http://www.w3.org/2001/XMLSchema" xmlns:xs="http://www.w3.org/2001/XMLSchema" xmlns:p="http://schemas.microsoft.com/office/2006/metadata/properties" xmlns:ns3="958b4d40-c783-4647-bee7-484782b7e402" xmlns:ns4="48545b52-3a18-42cb-99a7-4a0b44268fdd" targetNamespace="http://schemas.microsoft.com/office/2006/metadata/properties" ma:root="true" ma:fieldsID="4ec07cecf8b706ffe74d749d9cf03cbb" ns3:_="" ns4:_="">
    <xsd:import namespace="958b4d40-c783-4647-bee7-484782b7e402"/>
    <xsd:import namespace="48545b52-3a18-42cb-99a7-4a0b44268f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4d40-c783-4647-bee7-484782b7e4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45b52-3a18-42cb-99a7-4a0b44268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200BA-F774-4363-B3B2-9A2FB3927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b4d40-c783-4647-bee7-484782b7e402"/>
    <ds:schemaRef ds:uri="48545b52-3a18-42cb-99a7-4a0b44268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4612C-0346-42DE-8373-5FBB0BD50401}">
  <ds:schemaRefs>
    <ds:schemaRef ds:uri="http://purl.org/dc/terms/"/>
    <ds:schemaRef ds:uri="http://schemas.openxmlformats.org/package/2006/metadata/core-properties"/>
    <ds:schemaRef ds:uri="958b4d40-c783-4647-bee7-484782b7e40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8545b52-3a18-42cb-99a7-4a0b44268fd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E1657F-6F11-4D25-9354-57FF68984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 1</vt:lpstr>
      <vt:lpstr>Plant 2</vt:lpstr>
      <vt:lpstr>Plant 3- Swindell</vt:lpstr>
      <vt:lpstr>Plant 3 - Ceric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Sonter</dc:creator>
  <cp:lastModifiedBy>Cassandra Steppacher</cp:lastModifiedBy>
  <cp:lastPrinted>2021-12-07T02:13:44Z</cp:lastPrinted>
  <dcterms:created xsi:type="dcterms:W3CDTF">2020-03-25T02:00:28Z</dcterms:created>
  <dcterms:modified xsi:type="dcterms:W3CDTF">2023-10-09T01:47:49Z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0x010100498194A875EB154CBD4414343E6FCFBC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